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4CBE1491-FF50-476C-BDFC-A79479AD7F9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3" i="1" l="1"/>
  <c r="E19" i="1"/>
  <c r="D20" i="1"/>
  <c r="C20" i="1"/>
  <c r="E15" i="1"/>
  <c r="E14" i="1"/>
  <c r="E12" i="1"/>
  <c r="E11" i="1"/>
  <c r="E10" i="1"/>
  <c r="E9" i="1"/>
  <c r="D13" i="1"/>
  <c r="D16" i="1" s="1"/>
  <c r="D21" i="1" s="1"/>
  <c r="C13" i="1"/>
  <c r="C16" i="1" s="1"/>
  <c r="C21" i="1" s="1"/>
  <c r="E13" i="1" l="1"/>
  <c r="E16" i="1"/>
  <c r="C17" i="1"/>
  <c r="E20" i="1"/>
  <c r="D22" i="1"/>
  <c r="D17" i="1"/>
  <c r="E18" i="1"/>
  <c r="E22" i="1" l="1"/>
  <c r="E21" i="1"/>
  <c r="E17" i="1"/>
</calcChain>
</file>

<file path=xl/sharedStrings.xml><?xml version="1.0" encoding="utf-8"?>
<sst xmlns="http://schemas.openxmlformats.org/spreadsheetml/2006/main" count="26" uniqueCount="25">
  <si>
    <t>Розрахунок витрат ТОВ "ЄВРО-РЕКОНСТРУКЦІЯ" для встановлення плати за абонентське обслуговування з 01 січня  2022 року, для споживачів відповідної комунальної послуги, з якими ТОВ "ЄВРО-РЕКОНСТРУКЦІЯ" укладено індивідуальний договір про надання такої послуги у багатоквартирному будинку</t>
  </si>
  <si>
    <t>Найменування показників</t>
  </si>
  <si>
    <t>Послуга з постачання                          теплової енергії</t>
  </si>
  <si>
    <t>Послуга з постачання                                      гарячої води</t>
  </si>
  <si>
    <t>При наданні одночасно двох послуг з постачання теплової енергії та гарячої води</t>
  </si>
  <si>
    <t xml:space="preserve"> грн.</t>
  </si>
  <si>
    <t>грн.</t>
  </si>
  <si>
    <t>1. Прямі матеріальні витрати</t>
  </si>
  <si>
    <t>2. Прямі витрати на оплату  праці</t>
  </si>
  <si>
    <t xml:space="preserve">3. Інші прямі витрати </t>
  </si>
  <si>
    <t>4. Послуги банківських та фінансових установ та  інші послуги інформаційно-телекомунікаційного  та технологічного  супроводу  Центру обслуговування споживачів</t>
  </si>
  <si>
    <t xml:space="preserve">Всього витрат </t>
  </si>
  <si>
    <t>Кількість особових рахунків по послузі з постачання теплової енергії</t>
  </si>
  <si>
    <t>Кількість особових рахунків по послузі з постачання гарячої води</t>
  </si>
  <si>
    <t>Розмір абонентської плати без обслуговування вузлів комерційного обліку   в місяць, грн (без ПДВ)</t>
  </si>
  <si>
    <t>Розмір абонентської плати без обслуговування вузлів комерційного обліку   в місяць, грн (з ПДВ)</t>
  </si>
  <si>
    <t>Витрати на обслуговування та заміну вузлів комерційного обліку  споживачів</t>
  </si>
  <si>
    <t>Кількість особових рахунків  із обслуговуванням вузлів  комерційного обліку</t>
  </si>
  <si>
    <t>Розмір витрат на обслуговування та заміну  вузлів комерційного обліку на 1 абонента в місяць, грн (без ПДВ)</t>
  </si>
  <si>
    <t>Розмір абонентської плати з обслуговуванням  вузлів комерційного обліку в місяць, грн (без ПДВ)</t>
  </si>
  <si>
    <t>Розмір абонентської плати з обслуговуванням  вузлів комерційного обліку в місяць, грн (з ПДВ)</t>
  </si>
  <si>
    <r>
      <t>Граничний розмір  плати  за абонентське обслуговування на одного  абонента з            01.01.2023  року , відповідн</t>
    </r>
    <r>
      <rPr>
        <b/>
        <sz val="12"/>
        <color indexed="8"/>
        <rFont val="Times New Roman"/>
        <family val="1"/>
        <charset val="204"/>
      </rPr>
      <t>о до постанови Кабінету Міністрів України від 21.08.2019 №808</t>
    </r>
  </si>
  <si>
    <t>-</t>
  </si>
  <si>
    <t>Примітка: на одного абонента (особовий рахунок)</t>
  </si>
  <si>
    <t>Розрахунок витрат ТОВ "ЄВРО-РЕКОНСТРУКЦІЯ" для встановлення плати за абонентське обслуговування з  01 січня 2024 року, для споживачів відповідної комунальної послуги, з якими                                                     ТОВ "ЄВРО-РЕКОНСТРУКЦІЯ" укладено індивідуальний договір про надання такої послуги у багатоквартирному будинку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</si>
</sst>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5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3" fillId="0" borderId="10" xfId="0" applyFont="1" applyBorder="1" applyAlignment="1">
      <alignment horizontal="left" vertical="center" wrapText="1"/>
    </xf>
    <xf numFmtId="4" fontId="3" fillId="0" borderId="11" xfId="0" applyNumberFormat="1" applyFont="1" applyBorder="1" applyAlignment="1">
      <alignment horizontal="center" vertical="center"/>
    </xf>
    <xf numFmtId="4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 wrapText="1"/>
    </xf>
    <xf numFmtId="4" fontId="3" fillId="0" borderId="14" xfId="0" applyNumberFormat="1" applyFont="1" applyBorder="1" applyAlignment="1">
      <alignment horizontal="center" vertical="center"/>
    </xf>
    <xf numFmtId="4" fontId="3" fillId="0" borderId="15" xfId="0" applyNumberFormat="1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 wrapText="1"/>
    </xf>
    <xf numFmtId="4" fontId="4" fillId="0" borderId="14" xfId="0" applyNumberFormat="1" applyFont="1" applyBorder="1" applyAlignment="1">
      <alignment horizontal="center" vertical="center"/>
    </xf>
    <xf numFmtId="3" fontId="3" fillId="2" borderId="14" xfId="0" applyNumberFormat="1" applyFont="1" applyFill="1" applyBorder="1" applyAlignment="1">
      <alignment horizontal="center" vertical="center"/>
    </xf>
    <xf numFmtId="4" fontId="6" fillId="2" borderId="15" xfId="0" applyNumberFormat="1" applyFont="1" applyFill="1" applyBorder="1" applyAlignment="1">
      <alignment horizontal="center" vertical="center"/>
    </xf>
    <xf numFmtId="4" fontId="3" fillId="2" borderId="14" xfId="0" applyNumberFormat="1" applyFont="1" applyFill="1" applyBorder="1" applyAlignment="1">
      <alignment horizontal="center" vertical="center"/>
    </xf>
    <xf numFmtId="3" fontId="3" fillId="2" borderId="15" xfId="0" applyNumberFormat="1" applyFont="1" applyFill="1" applyBorder="1" applyAlignment="1">
      <alignment horizontal="center" vertical="center"/>
    </xf>
    <xf numFmtId="4" fontId="4" fillId="3" borderId="14" xfId="0" applyNumberFormat="1" applyFont="1" applyFill="1" applyBorder="1" applyAlignment="1">
      <alignment horizontal="center" vertical="center"/>
    </xf>
    <xf numFmtId="4" fontId="6" fillId="2" borderId="14" xfId="0" applyNumberFormat="1" applyFont="1" applyFill="1" applyBorder="1" applyAlignment="1">
      <alignment horizontal="center" vertical="center"/>
    </xf>
    <xf numFmtId="4" fontId="3" fillId="2" borderId="8" xfId="0" applyNumberFormat="1" applyFont="1" applyFill="1" applyBorder="1" applyAlignment="1">
      <alignment horizontal="center" vertical="center"/>
    </xf>
    <xf numFmtId="0" fontId="5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4" borderId="13" xfId="0" applyFont="1" applyFill="1" applyBorder="1" applyAlignment="1">
      <alignment horizontal="left" vertical="center" wrapText="1"/>
    </xf>
    <xf numFmtId="4" fontId="6" fillId="4" borderId="14" xfId="0" applyNumberFormat="1" applyFont="1" applyFill="1" applyBorder="1" applyAlignment="1">
      <alignment horizontal="center" vertical="center"/>
    </xf>
    <xf numFmtId="4" fontId="6" fillId="4" borderId="15" xfId="0" applyNumberFormat="1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left" vertical="center" wrapText="1"/>
    </xf>
    <xf numFmtId="4" fontId="4" fillId="5" borderId="8" xfId="0" applyNumberFormat="1" applyFont="1" applyFill="1" applyBorder="1" applyAlignment="1">
      <alignment horizontal="center" vertical="center"/>
    </xf>
    <xf numFmtId="4" fontId="4" fillId="5" borderId="9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SUS/Desktop/&#1056;&#1077;&#1082;&#1083;&#1072;&#1084;&#1072;%20&#1086;&#1087;&#1083;&#1072;&#1090;&#1072;%20&#1087;&#1086;&#1089;&#1083;&#1091;&#1075;/&#1056;&#1054;&#1047;&#1056;&#1040;&#1061;&#1059;&#1053;&#1054;&#1050;%20&#1040;&#1041;&#1054;&#1053;&#1045;&#1053;&#1058;&#1057;&#1068;&#1050;&#1054;&#1031;%20&#1055;&#1051;&#1040;&#1058;&#1048;%20&#1085;&#1072;%202023(&#1074;&#1110;&#1076;&#1087;&#1088;)%20(&#1047;&#1055;%20&#1079;&#1084;&#1077;&#1085;&#1096;)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твердження розрахунку"/>
      <sheetName val="Кошторис НАКАЗ-_абонентпла "/>
      <sheetName val="граничний рівень"/>
      <sheetName val="Кількість абонент"/>
      <sheetName val="ЗАГАЛЬНА 2021 (всього витрат)"/>
      <sheetName val="ВСЬОГО ДОДАТОК -_абонентплата"/>
      <sheetName val="Дод 1-1ПРЯМІ МВ"/>
      <sheetName val="Дод 1-1ПРЯМІ МВ _динаміка"/>
      <sheetName val="1.1 Витратні матеріали "/>
      <sheetName val="1.2.прямі МВ_інстр_"/>
      <sheetName val="1.3.Сантехнічне обладнання"/>
      <sheetName val="1.4.прямі МВ_КАНЕЛЯРІЯ_ПАПІР"/>
      <sheetName val="1.4.1 папір"/>
      <sheetName val="1.4.3 пряміМВ_канцтов"/>
      <sheetName val="1.5прямі МВ_охорона праці"/>
      <sheetName val="1.5.1 Спецодяг-послуга"/>
      <sheetName val="1.5.2 Мило послуга"/>
      <sheetName val="1.5.3 питна вода -послуга"/>
      <sheetName val="1.5.4 обладнання роб.місць"/>
      <sheetName val="1.6.прямі Миючи засоб"/>
      <sheetName val="ДОДАТОК 2 ПРЯМІ_ФОП"/>
      <sheetName val="ФОП_розрахунок Рік"/>
      <sheetName val="ДОДАТОК  3_ІНШІ ПРЯМІ витрати"/>
      <sheetName val="3.1 Інші прямі_відрахувЗП_"/>
      <sheetName val="3.2 амортизація"/>
      <sheetName val="до 3.2_амортизація  ДИНАМІКА"/>
      <sheetName val="Дод 3.3_ІНШІ ПРЯМІ МВ  ДИНАМІКА"/>
      <sheetName val="3.3.1. Білінгова система"/>
      <sheetName val="3.3.2  Зв'язок  послуга"/>
      <sheetName val="3.3.2.5-3.3.2.6"/>
      <sheetName val=" Телефони АС"/>
      <sheetName val="Телефони чернетка"/>
      <sheetName val="3.3.3 Проїздні-послуга"/>
      <sheetName val="Перелік проїздні (2)"/>
      <sheetName val="3.3.4. Оренда-постачання"/>
      <sheetName val="3.3.5.Поштові-постачання"/>
      <sheetName val="3.3.6 медогляд"/>
      <sheetName val="3.3.7 орг.техніка"/>
      <sheetName val="орг.техніка чернов"/>
      <sheetName val="3.3.8 Обслуговування кондиц"/>
      <sheetName val="3.3.9.ТПВ"/>
      <sheetName val="3.3.10. Витрати на відрядження"/>
      <sheetName val="ДОДАТОК 4_БАНКІВСЬКІ"/>
      <sheetName val="Дод 4_БАНКІВСЬКІ (за контр)"/>
      <sheetName val="Розрахунок вартості банківських"/>
      <sheetName val="ДОДАТОК 5 Обслуговування ВКО"/>
    </sheetNames>
    <sheetDataSet>
      <sheetData sheetId="0"/>
      <sheetData sheetId="1">
        <row r="13">
          <cell r="M13" t="str">
            <v>грн.</v>
          </cell>
        </row>
        <row r="14">
          <cell r="M14">
            <v>2342356.7000000002</v>
          </cell>
        </row>
        <row r="18">
          <cell r="M18">
            <v>48446064.869999997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E24"/>
  <sheetViews>
    <sheetView tabSelected="1" workbookViewId="0">
      <selection activeCell="M23" sqref="M23"/>
    </sheetView>
  </sheetViews>
  <sheetFormatPr defaultRowHeight="15" x14ac:dyDescent="0.25"/>
  <cols>
    <col min="2" max="2" width="59.5703125" customWidth="1"/>
    <col min="3" max="3" width="38.42578125" customWidth="1"/>
    <col min="4" max="4" width="34.140625" customWidth="1"/>
    <col min="5" max="5" width="0" hidden="1" customWidth="1"/>
  </cols>
  <sheetData>
    <row r="2" spans="2:5" x14ac:dyDescent="0.25">
      <c r="B2" s="21" t="s">
        <v>24</v>
      </c>
      <c r="C2" s="21"/>
      <c r="D2" s="21"/>
      <c r="E2" s="21"/>
    </row>
    <row r="3" spans="2:5" x14ac:dyDescent="0.25">
      <c r="B3" s="21"/>
      <c r="C3" s="21"/>
      <c r="D3" s="21"/>
      <c r="E3" s="21"/>
    </row>
    <row r="4" spans="2:5" ht="60" customHeight="1" thickBot="1" x14ac:dyDescent="0.3">
      <c r="B4" s="22"/>
      <c r="C4" s="22"/>
      <c r="D4" s="22"/>
      <c r="E4" s="22"/>
    </row>
    <row r="5" spans="2:5" ht="70.5" hidden="1" customHeight="1" thickBot="1" x14ac:dyDescent="0.3">
      <c r="B5" s="23" t="s">
        <v>0</v>
      </c>
      <c r="C5" s="24"/>
      <c r="D5" s="24"/>
      <c r="E5" s="25"/>
    </row>
    <row r="6" spans="2:5" ht="15.75" thickBot="1" x14ac:dyDescent="0.3"/>
    <row r="7" spans="2:5" ht="48" customHeight="1" x14ac:dyDescent="0.25">
      <c r="B7" s="26" t="s">
        <v>1</v>
      </c>
      <c r="C7" s="1" t="s">
        <v>2</v>
      </c>
      <c r="D7" s="1" t="s">
        <v>3</v>
      </c>
      <c r="E7" s="2" t="s">
        <v>4</v>
      </c>
    </row>
    <row r="8" spans="2:5" ht="23.25" customHeight="1" thickBot="1" x14ac:dyDescent="0.3">
      <c r="B8" s="27"/>
      <c r="C8" s="3" t="s">
        <v>5</v>
      </c>
      <c r="D8" s="4" t="s">
        <v>5</v>
      </c>
      <c r="E8" s="3" t="s">
        <v>6</v>
      </c>
    </row>
    <row r="9" spans="2:5" ht="23.25" customHeight="1" x14ac:dyDescent="0.25">
      <c r="B9" s="5" t="s">
        <v>7</v>
      </c>
      <c r="C9" s="6">
        <v>1099814.47</v>
      </c>
      <c r="D9" s="7">
        <v>1020208.9</v>
      </c>
      <c r="E9" s="6">
        <f>'[1]Кошторис НАКАЗ-_абонентпла '!M8</f>
        <v>0</v>
      </c>
    </row>
    <row r="10" spans="2:5" ht="30.75" customHeight="1" x14ac:dyDescent="0.25">
      <c r="B10" s="8" t="s">
        <v>8</v>
      </c>
      <c r="C10" s="9">
        <v>13566656.59</v>
      </c>
      <c r="D10" s="10">
        <v>12584689.91</v>
      </c>
      <c r="E10" s="9">
        <f>'[1]Кошторис НАКАЗ-_абонентпла '!M9</f>
        <v>0</v>
      </c>
    </row>
    <row r="11" spans="2:5" ht="24" customHeight="1" x14ac:dyDescent="0.25">
      <c r="B11" s="8" t="s">
        <v>9</v>
      </c>
      <c r="C11" s="9">
        <v>5387547.5700000003</v>
      </c>
      <c r="D11" s="10">
        <v>4997592.07</v>
      </c>
      <c r="E11" s="9">
        <f>'[1]Кошторис НАКАЗ-_абонентпла '!M10</f>
        <v>0</v>
      </c>
    </row>
    <row r="12" spans="2:5" ht="66" customHeight="1" x14ac:dyDescent="0.25">
      <c r="B12" s="8" t="s">
        <v>10</v>
      </c>
      <c r="C12" s="9">
        <v>5787995.7000000002</v>
      </c>
      <c r="D12" s="10">
        <v>5369055.4199999999</v>
      </c>
      <c r="E12" s="9">
        <f>'[1]Кошторис НАКАЗ-_абонентпла '!M11</f>
        <v>0</v>
      </c>
    </row>
    <row r="13" spans="2:5" ht="15.75" x14ac:dyDescent="0.25">
      <c r="B13" s="11" t="s">
        <v>11</v>
      </c>
      <c r="C13" s="12">
        <f>SUM(C9:C12)</f>
        <v>25842014.330000002</v>
      </c>
      <c r="D13" s="12">
        <f>SUM(D9:D12)</f>
        <v>23971546.300000004</v>
      </c>
      <c r="E13" s="12">
        <f>SUM(E9:E12)</f>
        <v>0</v>
      </c>
    </row>
    <row r="14" spans="2:5" ht="37.5" customHeight="1" x14ac:dyDescent="0.25">
      <c r="B14" s="8" t="s">
        <v>12</v>
      </c>
      <c r="C14" s="13">
        <v>123458</v>
      </c>
      <c r="D14" s="14" t="s">
        <v>22</v>
      </c>
      <c r="E14" s="9" t="str">
        <f>'[1]Кошторис НАКАЗ-_абонентпла '!M13</f>
        <v>грн.</v>
      </c>
    </row>
    <row r="15" spans="2:5" ht="37.5" customHeight="1" x14ac:dyDescent="0.25">
      <c r="B15" s="8" t="s">
        <v>13</v>
      </c>
      <c r="C15" s="15"/>
      <c r="D15" s="16">
        <v>114522</v>
      </c>
      <c r="E15" s="9">
        <f>'[1]Кошторис НАКАЗ-_абонентпла '!M14</f>
        <v>2342356.7000000002</v>
      </c>
    </row>
    <row r="16" spans="2:5" ht="37.5" customHeight="1" x14ac:dyDescent="0.25">
      <c r="B16" s="8" t="s">
        <v>14</v>
      </c>
      <c r="C16" s="9">
        <f>C13/C14/12</f>
        <v>17.443188729500452</v>
      </c>
      <c r="D16" s="10">
        <f>D13/D15/12</f>
        <v>17.443188717742739</v>
      </c>
      <c r="E16" s="9">
        <f>C16+D16</f>
        <v>34.886377447243191</v>
      </c>
    </row>
    <row r="17" spans="2:5" ht="38.25" customHeight="1" x14ac:dyDescent="0.25">
      <c r="B17" s="11" t="s">
        <v>15</v>
      </c>
      <c r="C17" s="17">
        <f>C16*1.2</f>
        <v>20.931826475400541</v>
      </c>
      <c r="D17" s="17">
        <f>D16*1.2</f>
        <v>20.931826461291287</v>
      </c>
      <c r="E17" s="9">
        <f>C17+D17</f>
        <v>41.863652936691828</v>
      </c>
    </row>
    <row r="18" spans="2:5" ht="37.5" customHeight="1" x14ac:dyDescent="0.25">
      <c r="B18" s="28" t="s">
        <v>16</v>
      </c>
      <c r="C18" s="29">
        <v>14427693.439999999</v>
      </c>
      <c r="D18" s="30">
        <v>572729.93999999994</v>
      </c>
      <c r="E18" s="18">
        <f>C18+D18</f>
        <v>15000423.379999999</v>
      </c>
    </row>
    <row r="19" spans="2:5" ht="42.75" customHeight="1" x14ac:dyDescent="0.25">
      <c r="B19" s="8" t="s">
        <v>17</v>
      </c>
      <c r="C19" s="13">
        <v>119303</v>
      </c>
      <c r="D19" s="13">
        <v>3509</v>
      </c>
      <c r="E19" s="15">
        <f>'[1]Кошторис НАКАЗ-_абонентпла '!M18</f>
        <v>48446064.869999997</v>
      </c>
    </row>
    <row r="20" spans="2:5" ht="34.5" customHeight="1" x14ac:dyDescent="0.25">
      <c r="B20" s="8" t="s">
        <v>18</v>
      </c>
      <c r="C20" s="15">
        <f>C18/C19/12</f>
        <v>10.077766583125877</v>
      </c>
      <c r="D20" s="15">
        <f>D18/D19/12</f>
        <v>13.601451980621258</v>
      </c>
      <c r="E20" s="15">
        <f>C20+D20</f>
        <v>23.679218563747135</v>
      </c>
    </row>
    <row r="21" spans="2:5" ht="39" customHeight="1" x14ac:dyDescent="0.25">
      <c r="B21" s="11" t="s">
        <v>19</v>
      </c>
      <c r="C21" s="15">
        <f>C16+C20</f>
        <v>27.520955312626327</v>
      </c>
      <c r="D21" s="15">
        <f>D16+D20</f>
        <v>31.044640698363999</v>
      </c>
      <c r="E21" s="15">
        <f>C21+D21</f>
        <v>58.565596010990326</v>
      </c>
    </row>
    <row r="22" spans="2:5" ht="45.75" customHeight="1" x14ac:dyDescent="0.25">
      <c r="B22" s="11" t="s">
        <v>20</v>
      </c>
      <c r="C22" s="17">
        <v>33.020000000000003</v>
      </c>
      <c r="D22" s="17">
        <f>D21*1.2</f>
        <v>37.253568838036799</v>
      </c>
      <c r="E22" s="15">
        <f>C22+D22</f>
        <v>70.273568838036795</v>
      </c>
    </row>
    <row r="23" spans="2:5" ht="66.75" customHeight="1" thickBot="1" x14ac:dyDescent="0.3">
      <c r="B23" s="31" t="s">
        <v>21</v>
      </c>
      <c r="C23" s="32">
        <v>42.94</v>
      </c>
      <c r="D23" s="33">
        <v>42.94</v>
      </c>
      <c r="E23" s="19">
        <f>C23+D23</f>
        <v>85.88</v>
      </c>
    </row>
    <row r="24" spans="2:5" x14ac:dyDescent="0.25">
      <c r="B24" s="20" t="s">
        <v>23</v>
      </c>
    </row>
  </sheetData>
  <mergeCells count="3">
    <mergeCell ref="B2:E4"/>
    <mergeCell ref="B5:E5"/>
    <mergeCell ref="B7:B8"/>
  </mergeCells>
  <pageMargins left="0.70866141732283472" right="0.70866141732283472" top="0.74803149606299213" bottom="0.74803149606299213" header="0.31496062992125984" footer="0.31496062992125984"/>
  <pageSetup paperSize="9" scale="64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2023-12-26T10:23:44Z</dcterms:modified>
</cp:coreProperties>
</file>