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Y:\20_ПлановоЕкономічнийВідділ\20_05Транспортування КТЕ\_ТАРИФИ_\ТАРИФ 2027\Тариф на постачання 2026-2027\ПУБЛІКАЦІЯ\"/>
    </mc:Choice>
  </mc:AlternateContent>
  <xr:revisionPtr revIDLastSave="0" documentId="13_ncr:1_{F934ECB5-EF3E-4670-A32D-774CAF73CB22}" xr6:coauthVersionLast="47" xr6:coauthVersionMax="47" xr10:uidLastSave="{00000000-0000-0000-0000-000000000000}"/>
  <bookViews>
    <workbookView xWindow="-120" yWindow="-120" windowWidth="29040" windowHeight="15840" tabRatio="1000" activeTab="7" xr2:uid="{FEBCBE75-7AB0-47AD-B660-54EE77B2BAFB}"/>
  </bookViews>
  <sheets>
    <sheet name="Додаток 1_ТЕ_населення без ВКО" sheetId="1" r:id="rId1"/>
    <sheet name="Додаток 2_ТЕ_БІР без ВКО" sheetId="2" r:id="rId2"/>
    <sheet name="Додаток 3_ТЕ_населення з ВКО" sheetId="3" r:id="rId3"/>
    <sheet name="Додаток 4_ТЕ_БІР з ВКО" sheetId="4" r:id="rId4"/>
    <sheet name="Дод 5 _постач ТЕ з ВКО " sheetId="5" r:id="rId5"/>
    <sheet name="Дод 6 _постач ТЕ без ВКО " sheetId="6" r:id="rId6"/>
    <sheet name="Додаток 7 ГВП_ з ВКО" sheetId="7" r:id="rId7"/>
    <sheet name="Додаток 8 ГВП_ без ВКО" sheetId="8" r:id="rId8"/>
  </sheets>
  <externalReferences>
    <externalReference r:id="rId9"/>
  </externalReferences>
  <definedNames>
    <definedName name="___wrn2" localSheetId="4" hidden="1">{#N/A,#N/A,FALSE,"9PS0"}</definedName>
    <definedName name="___wrn2" localSheetId="5" hidden="1">{#N/A,#N/A,FALSE,"9PS0"}</definedName>
    <definedName name="___wrn2" hidden="1">{#N/A,#N/A,FALSE,"9PS0"}</definedName>
    <definedName name="__wrn2" localSheetId="4" hidden="1">{#N/A,#N/A,FALSE,"9PS0"}</definedName>
    <definedName name="__wrn2" localSheetId="5" hidden="1">{#N/A,#N/A,FALSE,"9PS0"}</definedName>
    <definedName name="__wrn2" hidden="1">{#N/A,#N/A,FALSE,"9PS0"}</definedName>
    <definedName name="_wrn2" localSheetId="4" hidden="1">{#N/A,#N/A,FALSE,"9PS0"}</definedName>
    <definedName name="_wrn2" localSheetId="5" hidden="1">{#N/A,#N/A,FALSE,"9PS0"}</definedName>
    <definedName name="_wrn2" hidden="1">{#N/A,#N/A,FALSE,"9PS0"}</definedName>
    <definedName name="_xlnm._FilterDatabase" hidden="1">#REF!</definedName>
    <definedName name="aaa" localSheetId="4" hidden="1">{#N/A,#N/A,FALSE,"9PS0"}</definedName>
    <definedName name="aaa" localSheetId="5" hidden="1">{#N/A,#N/A,FALSE,"9PS0"}</definedName>
    <definedName name="aaa" hidden="1">{#N/A,#N/A,FALSE,"9PS0"}</definedName>
    <definedName name="ab" localSheetId="4" hidden="1">{#N/A,#N/A,FALSE,"9PS0"}</definedName>
    <definedName name="ab" localSheetId="5" hidden="1">{#N/A,#N/A,FALSE,"9PS0"}</definedName>
    <definedName name="ab" hidden="1">{#N/A,#N/A,FALSE,"9PS0"}</definedName>
    <definedName name="AccessDatabase" hidden="1">"C:\WINDOWS\Рабочий стол\Робота Лутчина\Ltke2new\Ltke22.mdb"</definedName>
    <definedName name="as">#REF!</definedName>
    <definedName name="asdf">#REF!</definedName>
    <definedName name="asdfg">#REF!</definedName>
    <definedName name="bbb" localSheetId="4" hidden="1">{#N/A,#N/A,FALSE,"9PS0"}</definedName>
    <definedName name="bbb" localSheetId="5" hidden="1">{#N/A,#N/A,FALSE,"9PS0"}</definedName>
    <definedName name="bbb" hidden="1">{#N/A,#N/A,FALSE,"9PS0"}</definedName>
    <definedName name="ClDate">#REF!</definedName>
    <definedName name="ClDate_21">#REF!</definedName>
    <definedName name="ClDate_25">#REF!</definedName>
    <definedName name="ClDate_6">#REF!</definedName>
    <definedName name="CompName">#REF!</definedName>
    <definedName name="CompName_21">#REF!</definedName>
    <definedName name="CompName_25">#REF!</definedName>
    <definedName name="CompName_6">#REF!</definedName>
    <definedName name="CompNameE">#REF!</definedName>
    <definedName name="CompNameE_21">#REF!</definedName>
    <definedName name="CompNameE_25">#REF!</definedName>
    <definedName name="CompNameE_6">#REF!</definedName>
    <definedName name="d">#REF!</definedName>
    <definedName name="Excel_BuiltIn_Print_Titles_2_1" localSheetId="1">#REF!</definedName>
    <definedName name="Excel_BuiltIn_Print_Titles_2_1">#REF!</definedName>
    <definedName name="G">#REF!</definedName>
    <definedName name="HTML_CodePage" hidden="1">1251</definedName>
    <definedName name="HTML_Control" localSheetId="4" hidden="1">{"'таб 21'!$A$1:$U$24","'таб 21'!$A$1:$U$1"}</definedName>
    <definedName name="HTML_Control" localSheetId="5" hidden="1">{"'таб 21'!$A$1:$U$24","'таб 21'!$A$1:$U$1"}</definedName>
    <definedName name="HTML_Control" hidden="1">{"'таб 21'!$A$1:$U$24","'таб 21'!$A$1:$U$1"}</definedName>
    <definedName name="HTML_Description" hidden="1">""</definedName>
    <definedName name="HTML_Email" hidden="1">""</definedName>
    <definedName name="HTML_Header" hidden="1">"таб 21"</definedName>
    <definedName name="HTML_LastUpdate" hidden="1">"22.06.00"</definedName>
    <definedName name="HTML_LineAfter" hidden="1">TRUE</definedName>
    <definedName name="HTML_LineBefore" hidden="1">TRUE</definedName>
    <definedName name="HTML_Name" hidden="1">"KOPAN"</definedName>
    <definedName name="HTML_OBDlg2" hidden="1">TRUE</definedName>
    <definedName name="HTML_OBDlg4" hidden="1">TRUE</definedName>
    <definedName name="HTML_OS" hidden="1">0</definedName>
    <definedName name="HTML_PathFile" hidden="1">"C:\Мои документы\ОТЧЁТЫ 1999 ГОДА\12 мес\MyHTML.htm"</definedName>
    <definedName name="HTML_Title" hidden="1">"Таблицы к отчету 1999 года"</definedName>
    <definedName name="iii_contr" localSheetId="4" hidden="1">{"'таб 21'!$A$1:$U$24","'таб 21'!$A$1:$U$1"}</definedName>
    <definedName name="iii_contr" localSheetId="5" hidden="1">{"'таб 21'!$A$1:$U$24","'таб 21'!$A$1:$U$1"}</definedName>
    <definedName name="iii_contr" hidden="1">{"'таб 21'!$A$1:$U$24","'таб 21'!$A$1:$U$1"}</definedName>
    <definedName name="KBCN" localSheetId="4" hidden="1">{#N/A,#N/A,FALSE,"9PS0"}</definedName>
    <definedName name="KBCN" localSheetId="5" hidden="1">{#N/A,#N/A,FALSE,"9PS0"}</definedName>
    <definedName name="KBCN" hidden="1">{#N/A,#N/A,FALSE,"9PS0"}</definedName>
    <definedName name="kot" localSheetId="4" hidden="1">{#N/A,#N/A,FALSE,"9PS0"}</definedName>
    <definedName name="kot" localSheetId="5" hidden="1">{#N/A,#N/A,FALSE,"9PS0"}</definedName>
    <definedName name="kot" hidden="1">{#N/A,#N/A,FALSE,"9PS0"}</definedName>
    <definedName name="LastItem">#REF!</definedName>
    <definedName name="Load">#REF!</definedName>
    <definedName name="Load_ID">#REF!</definedName>
    <definedName name="Load_ID_11">#REF!</definedName>
    <definedName name="Load_ID_12">#REF!</definedName>
    <definedName name="Load_ID_13">#REF!</definedName>
    <definedName name="Load_ID_14">#REF!</definedName>
    <definedName name="Load_ID_15">#REF!</definedName>
    <definedName name="Load_ID_16">#REF!</definedName>
    <definedName name="Load_ID_17">#REF!</definedName>
    <definedName name="Load_ID_18">#REF!</definedName>
    <definedName name="Load_ID_19">#REF!</definedName>
    <definedName name="Load_ID_20">#REF!</definedName>
    <definedName name="Load_ID_200">#REF!</definedName>
    <definedName name="Load_ID_21">#REF!</definedName>
    <definedName name="Load_ID_23">#REF!</definedName>
    <definedName name="Load_ID_25">#REF!</definedName>
    <definedName name="Load_ID_542">#REF!</definedName>
    <definedName name="Load_ID_6">#REF!</definedName>
    <definedName name="m" localSheetId="4" hidden="1">{"'таб 21'!$A$1:$U$24","'таб 21'!$A$1:$U$1"}</definedName>
    <definedName name="m" localSheetId="5" hidden="1">{"'таб 21'!$A$1:$U$24","'таб 21'!$A$1:$U$1"}</definedName>
    <definedName name="m" hidden="1">{"'таб 21'!$A$1:$U$24","'таб 21'!$A$1:$U$1"}</definedName>
    <definedName name="n" localSheetId="4" hidden="1">{"'таб 21'!$A$1:$U$24","'таб 21'!$A$1:$U$1"}</definedName>
    <definedName name="n" localSheetId="5" hidden="1">{"'таб 21'!$A$1:$U$24","'таб 21'!$A$1:$U$1"}</definedName>
    <definedName name="n" hidden="1">{"'таб 21'!$A$1:$U$24","'таб 21'!$A$1:$U$1"}</definedName>
    <definedName name="OMEL08" hidden="1">#REF!,#REF!</definedName>
    <definedName name="OpDate">#REF!</definedName>
    <definedName name="OpDate_21">#REF!</definedName>
    <definedName name="OpDate_25">#REF!</definedName>
    <definedName name="OpDate_6">#REF!</definedName>
    <definedName name="oxrtryd" localSheetId="4" hidden="1">{#N/A,#N/A,FALSE,"9PS0"}</definedName>
    <definedName name="oxrtryd" localSheetId="5" hidden="1">{#N/A,#N/A,FALSE,"9PS0"}</definedName>
    <definedName name="oxrtryd" hidden="1">{#N/A,#N/A,FALSE,"9PS0"}</definedName>
    <definedName name="pitanie" localSheetId="4" hidden="1">{#N/A,#N/A,FALSE,"9PS0"}</definedName>
    <definedName name="pitanie" localSheetId="5" hidden="1">{#N/A,#N/A,FALSE,"9PS0"}</definedName>
    <definedName name="pitanie" hidden="1">{#N/A,#N/A,FALSE,"9PS0"}</definedName>
    <definedName name="QR">#REF!</definedName>
    <definedName name="qw">#REF!</definedName>
    <definedName name="qwert">#REF!</definedName>
    <definedName name="qwerty">#REF!</definedName>
    <definedName name="s" localSheetId="4" hidden="1">{#N/A,#N/A,FALSE,"9PS0"}</definedName>
    <definedName name="s" localSheetId="5" hidden="1">{#N/A,#N/A,FALSE,"9PS0"}</definedName>
    <definedName name="s" hidden="1">{#N/A,#N/A,FALSE,"9PS0"}</definedName>
    <definedName name="ShowFil" localSheetId="1">#REF!</definedName>
    <definedName name="ShowFil">#REF!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opt" localSheetId="1" hidden="1">#REF!</definedName>
    <definedName name="solver_opt" hidden="1">#REF!</definedName>
    <definedName name="solver_pre" hidden="1">0.000001</definedName>
    <definedName name="solver_scl" hidden="1">0</definedName>
    <definedName name="solver_sho" hidden="1">0</definedName>
    <definedName name="solver_tim" hidden="1">100</definedName>
    <definedName name="solver_tmp" hidden="1">#NULL!</definedName>
    <definedName name="solver_tol" hidden="1">0.05</definedName>
    <definedName name="solver_typ" hidden="1">1</definedName>
    <definedName name="solver_val" hidden="1">0</definedName>
    <definedName name="Time_ID">#REF!</definedName>
    <definedName name="Time_ID_11">#REF!</definedName>
    <definedName name="Time_ID_12">#REF!</definedName>
    <definedName name="Time_ID_13">#REF!</definedName>
    <definedName name="Time_ID_14">#REF!</definedName>
    <definedName name="Time_ID_15">#REF!</definedName>
    <definedName name="Time_ID_16">#REF!</definedName>
    <definedName name="Time_ID_17">#REF!</definedName>
    <definedName name="Time_ID_18">#REF!</definedName>
    <definedName name="Time_ID_19">#REF!</definedName>
    <definedName name="Time_ID_20">#REF!</definedName>
    <definedName name="Time_ID_21">#REF!</definedName>
    <definedName name="Time_ID_23">#REF!</definedName>
    <definedName name="Time_ID_25">#REF!</definedName>
    <definedName name="Time_ID_6">#REF!</definedName>
    <definedName name="Time_ID0">#REF!</definedName>
    <definedName name="Time_ID0_11">#REF!</definedName>
    <definedName name="Time_ID0_12">#REF!</definedName>
    <definedName name="Time_ID0_13">#REF!</definedName>
    <definedName name="Time_ID0_14">#REF!</definedName>
    <definedName name="Time_ID0_15">#REF!</definedName>
    <definedName name="Time_ID0_16">#REF!</definedName>
    <definedName name="Time_ID0_17">#REF!</definedName>
    <definedName name="Time_ID0_18">#REF!</definedName>
    <definedName name="Time_ID0_19">#REF!</definedName>
    <definedName name="Time_ID0_20">#REF!</definedName>
    <definedName name="Time_ID0_21">#REF!</definedName>
    <definedName name="Time_ID0_23">#REF!</definedName>
    <definedName name="Time_ID0_25">#REF!</definedName>
    <definedName name="Time_ID0_6">#REF!</definedName>
    <definedName name="tt" localSheetId="4" hidden="1">{#N/A,#N/A,TRUE,"попередні"}</definedName>
    <definedName name="tt" localSheetId="5" hidden="1">{#N/A,#N/A,TRUE,"попередні"}</definedName>
    <definedName name="tt" hidden="1">{#N/A,#N/A,TRUE,"попередні"}</definedName>
    <definedName name="Unit">#REF!</definedName>
    <definedName name="Unit_21">#REF!</definedName>
    <definedName name="Unit_25">#REF!</definedName>
    <definedName name="Unit_6">#REF!</definedName>
    <definedName name="uu" localSheetId="4" hidden="1">{"'таб 21'!$A$1:$U$24","'таб 21'!$A$1:$U$1"}</definedName>
    <definedName name="uu" localSheetId="5" hidden="1">{"'таб 21'!$A$1:$U$24","'таб 21'!$A$1:$U$1"}</definedName>
    <definedName name="uu" hidden="1">{"'таб 21'!$A$1:$U$24","'таб 21'!$A$1:$U$1"}</definedName>
    <definedName name="ver" localSheetId="4" hidden="1">{#N/A,#N/A,FALSE,"9PS0"}</definedName>
    <definedName name="ver" localSheetId="5" hidden="1">{#N/A,#N/A,FALSE,"9PS0"}</definedName>
    <definedName name="ver" hidden="1">{#N/A,#N/A,FALSE,"9PS0"}</definedName>
    <definedName name="wer" localSheetId="4" hidden="1">{#N/A,#N/A,FALSE,"9PS0"}</definedName>
    <definedName name="wer" localSheetId="5" hidden="1">{#N/A,#N/A,FALSE,"9PS0"}</definedName>
    <definedName name="wer" hidden="1">{#N/A,#N/A,FALSE,"9PS0"}</definedName>
    <definedName name="WQER">#REF!</definedName>
    <definedName name="wr">#REF!</definedName>
    <definedName name="wrn.r1." localSheetId="4" hidden="1">{#N/A,#N/A,FALSE,"9PS0"}</definedName>
    <definedName name="wrn.r1." localSheetId="5" hidden="1">{#N/A,#N/A,FALSE,"9PS0"}</definedName>
    <definedName name="wrn.r1." hidden="1">{#N/A,#N/A,FALSE,"9PS0"}</definedName>
    <definedName name="wrn.Виробництво._.11._.міс." localSheetId="4" hidden="1">{#N/A,#N/A,TRUE,"попередні"}</definedName>
    <definedName name="wrn.Виробництво._.11._.міс." localSheetId="5" hidden="1">{#N/A,#N/A,TRUE,"попередні"}</definedName>
    <definedName name="wrn.Виробництво._.11._.міс." hidden="1">{#N/A,#N/A,TRUE,"попередні"}</definedName>
    <definedName name="ww" localSheetId="4" hidden="1">{#N/A,#N/A,TRUE,"попередні"}</definedName>
    <definedName name="ww" localSheetId="5" hidden="1">{#N/A,#N/A,TRUE,"попередні"}</definedName>
    <definedName name="ww" hidden="1">{#N/A,#N/A,TRUE,"попередні"}</definedName>
    <definedName name="y" localSheetId="4" hidden="1">{"'таб 21'!$A$1:$U$24","'таб 21'!$A$1:$U$1"}</definedName>
    <definedName name="y" localSheetId="5" hidden="1">{"'таб 21'!$A$1:$U$24","'таб 21'!$A$1:$U$1"}</definedName>
    <definedName name="y" hidden="1">{"'таб 21'!$A$1:$U$24","'таб 21'!$A$1:$U$1"}</definedName>
    <definedName name="Z_2B9BA360_C094_11D4_BCAF_00C026C07CB6_.wvu.Cols" hidden="1">#REF!,#REF!</definedName>
    <definedName name="Z_2B9BA361_C094_11D4_BCAF_00C026C07CB6_.wvu.Cols" hidden="1">#REF!,#REF!</definedName>
    <definedName name="Z_2B9BA362_C094_11D4_BCAF_00C026C07CB6_.wvu.Cols" hidden="1">#REF!,#REF!</definedName>
    <definedName name="Z_2B9BA363_C094_11D4_BCAF_00C026C07CB6_.wvu.Cols" hidden="1">#REF!,#REF!</definedName>
    <definedName name="Z_2B9BA364_C094_11D4_BCAF_00C026C07CB6_.wvu.Cols" hidden="1">#REF!,#REF!</definedName>
    <definedName name="Z_2B9BA365_C094_11D4_BCAF_00C026C07CB6_.wvu.Cols" hidden="1">#REF!,#REF!</definedName>
    <definedName name="Z_2B9BA366_C094_11D4_BCAF_00C026C07CB6_.wvu.Cols" hidden="1">#REF!,#REF!</definedName>
    <definedName name="Z_2B9BA367_C094_11D4_BCAF_00C026C07CB6_.wvu.Cols" hidden="1">#REF!,#REF!</definedName>
    <definedName name="Z_2B9BA368_C094_11D4_BCAF_00C026C07CB6_.wvu.Cols" hidden="1">#REF!,#REF!</definedName>
    <definedName name="Z_2B9BA369_C094_11D4_BCAF_00C026C07CB6_.wvu.Cols" hidden="1">#REF!,#REF!</definedName>
    <definedName name="Z_2B9BA36A_C094_11D4_BCAF_00C026C07CB6_.wvu.Cols" hidden="1">#REF!,#REF!</definedName>
    <definedName name="Z_2B9BA36B_C094_11D4_BCAF_00C026C07CB6_.wvu.Cols" hidden="1">#REF!,#REF!</definedName>
    <definedName name="Z_2B9BA36C_C094_11D4_BCAF_00C026C07CB6_.wvu.Cols" hidden="1">#REF!,#REF!</definedName>
    <definedName name="Z_2B9BA36D_C094_11D4_BCAF_00C026C07CB6_.wvu.Cols" hidden="1">#REF!,#REF!</definedName>
    <definedName name="Z_2B9BA36E_C094_11D4_BCAF_00C026C07CB6_.wvu.Cols" hidden="1">#REF!,#REF!</definedName>
    <definedName name="Z_2B9BA36F_C094_11D4_BCAF_00C026C07CB6_.wvu.Cols" hidden="1">#REF!,#REF!</definedName>
    <definedName name="Z_2B9BA370_C094_11D4_BCAF_00C026C07CB6_.wvu.Cols" hidden="1">#REF!,#REF!</definedName>
    <definedName name="Z_2B9BA371_C094_11D4_BCAF_00C026C07CB6_.wvu.Cols" hidden="1">#REF!,#REF!</definedName>
    <definedName name="Z_2B9BA372_C094_11D4_BCAF_00C026C07CB6_.wvu.Cols" hidden="1">#REF!,#REF!</definedName>
    <definedName name="Z_2B9BA373_C094_11D4_BCAF_00C026C07CB6_.wvu.Cols" hidden="1">#REF!,#REF!</definedName>
    <definedName name="Z_2B9BA374_C094_11D4_BCAF_00C026C07CB6_.wvu.Cols" hidden="1">#REF!,#REF!</definedName>
    <definedName name="Z_2B9BA375_C094_11D4_BCAF_00C026C07CB6_.wvu.Cols" hidden="1">#REF!,#REF!</definedName>
    <definedName name="Z_2B9BA376_C094_11D4_BCAF_00C026C07CB6_.wvu.Cols" hidden="1">#REF!,#REF!</definedName>
    <definedName name="Z_2B9BA377_C094_11D4_BCAF_00C026C07CB6_.wvu.Cols" hidden="1">#REF!,#REF!</definedName>
    <definedName name="Z_2B9BA378_C094_11D4_BCAF_00C026C07CB6_.wvu.Cols" hidden="1">#REF!,#REF!</definedName>
    <definedName name="Z_2B9BA379_C094_11D4_BCAF_00C026C07CB6_.wvu.Cols" hidden="1">#REF!,#REF!</definedName>
    <definedName name="Z_2B9BA37A_C094_11D4_BCAF_00C026C07CB6_.wvu.Cols" hidden="1">#REF!,#REF!</definedName>
    <definedName name="Z_2B9BA37B_C094_11D4_BCAF_00C026C07CB6_.wvu.Cols" hidden="1">#REF!,#REF!</definedName>
    <definedName name="Z_2B9BA37C_C094_11D4_BCAF_00C026C07CB6_.wvu.Cols" hidden="1">#REF!,#REF!</definedName>
    <definedName name="Z_2B9BA37D_C094_11D4_BCAF_00C026C07CB6_.wvu.Cols" hidden="1">#REF!,#REF!</definedName>
    <definedName name="Z_2B9BA37E_C094_11D4_BCAF_00C026C07CB6_.wvu.Cols" hidden="1">#REF!,#REF!</definedName>
    <definedName name="Z_F5654560_D292_11D4_BCAF_00C026C07CB6_.wvu.Cols" hidden="1">#REF!,#REF!</definedName>
    <definedName name="Z_F5654561_D292_11D4_BCAF_00C026C07CB6_.wvu.Cols" hidden="1">#REF!,#REF!</definedName>
    <definedName name="Z_F5654562_D292_11D4_BCAF_00C026C07CB6_.wvu.Cols" hidden="1">#REF!,#REF!</definedName>
    <definedName name="Z_F5654563_D292_11D4_BCAF_00C026C07CB6_.wvu.Cols" hidden="1">#REF!,#REF!</definedName>
    <definedName name="Z_F5654564_D292_11D4_BCAF_00C026C07CB6_.wvu.Cols" hidden="1">#REF!,#REF!</definedName>
    <definedName name="Z_F5654565_D292_11D4_BCAF_00C026C07CB6_.wvu.Cols" hidden="1">#REF!,#REF!</definedName>
    <definedName name="Z_F5654566_D292_11D4_BCAF_00C026C07CB6_.wvu.Cols" hidden="1">#REF!,#REF!</definedName>
    <definedName name="Z_F5654567_D292_11D4_BCAF_00C026C07CB6_.wvu.Cols" hidden="1">#REF!,#REF!</definedName>
    <definedName name="Z_F5654568_D292_11D4_BCAF_00C026C07CB6_.wvu.Cols" hidden="1">#REF!,#REF!</definedName>
    <definedName name="Z_F5654569_D292_11D4_BCAF_00C026C07CB6_.wvu.Cols" hidden="1">#REF!,#REF!</definedName>
    <definedName name="Z_F565456A_D292_11D4_BCAF_00C026C07CB6_.wvu.Cols" hidden="1">#REF!,#REF!</definedName>
    <definedName name="Z_F565456B_D292_11D4_BCAF_00C026C07CB6_.wvu.Cols" hidden="1">#REF!,#REF!</definedName>
    <definedName name="Z_F565456C_D292_11D4_BCAF_00C026C07CB6_.wvu.Cols" hidden="1">#REF!,#REF!</definedName>
    <definedName name="Z_F565456D_D292_11D4_BCAF_00C026C07CB6_.wvu.Cols" hidden="1">#REF!,#REF!</definedName>
    <definedName name="Z_F565456E_D292_11D4_BCAF_00C026C07CB6_.wvu.Cols" hidden="1">#REF!,#REF!</definedName>
    <definedName name="Z_F565456F_D292_11D4_BCAF_00C026C07CB6_.wvu.Cols" hidden="1">#REF!,#REF!</definedName>
    <definedName name="Z_F5654570_D292_11D4_BCAF_00C026C07CB6_.wvu.Cols" hidden="1">#REF!,#REF!</definedName>
    <definedName name="Z_F5654571_D292_11D4_BCAF_00C026C07CB6_.wvu.Cols" hidden="1">#REF!,#REF!</definedName>
    <definedName name="Z_F5654572_D292_11D4_BCAF_00C026C07CB6_.wvu.Cols" hidden="1">#REF!,#REF!</definedName>
    <definedName name="Z_F5654573_D292_11D4_BCAF_00C026C07CB6_.wvu.Cols" hidden="1">#REF!,#REF!</definedName>
    <definedName name="Z_F5654574_D292_11D4_BCAF_00C026C07CB6_.wvu.Cols" hidden="1">#REF!,#REF!</definedName>
    <definedName name="Z_F5654575_D292_11D4_BCAF_00C026C07CB6_.wvu.Cols" hidden="1">#REF!,#REF!</definedName>
    <definedName name="Z_F5654576_D292_11D4_BCAF_00C026C07CB6_.wvu.Cols" hidden="1">#REF!,#REF!</definedName>
    <definedName name="Z_F5654577_D292_11D4_BCAF_00C026C07CB6_.wvu.Cols" hidden="1">#REF!,#REF!</definedName>
    <definedName name="Z_F5654578_D292_11D4_BCAF_00C026C07CB6_.wvu.Cols" hidden="1">#REF!,#REF!</definedName>
    <definedName name="Z_F5654579_D292_11D4_BCAF_00C026C07CB6_.wvu.Cols" hidden="1">#REF!,#REF!</definedName>
    <definedName name="Z_F565457A_D292_11D4_BCAF_00C026C07CB6_.wvu.Cols" hidden="1">#REF!,#REF!</definedName>
    <definedName name="Z_F565457B_D292_11D4_BCAF_00C026C07CB6_.wvu.Cols" hidden="1">#REF!,#REF!</definedName>
    <definedName name="Z_F565457C_D292_11D4_BCAF_00C026C07CB6_.wvu.Cols" hidden="1">#REF!,#REF!</definedName>
    <definedName name="Z_F565457D_D292_11D4_BCAF_00C026C07CB6_.wvu.Cols" hidden="1">#REF!,#REF!</definedName>
    <definedName name="Z_F565457E_D292_11D4_BCAF_00C026C07CB6_.wvu.Cols" hidden="1">#REF!,#REF!</definedName>
    <definedName name="zx">#REF!</definedName>
    <definedName name="zxc">#REF!</definedName>
    <definedName name="а" localSheetId="4" hidden="1">{"'таб 21'!$A$1:$U$24","'таб 21'!$A$1:$U$1"}</definedName>
    <definedName name="а" localSheetId="5" hidden="1">{"'таб 21'!$A$1:$U$24","'таб 21'!$A$1:$U$1"}</definedName>
    <definedName name="а" hidden="1">{"'таб 21'!$A$1:$U$24","'таб 21'!$A$1:$U$1"}</definedName>
    <definedName name="аа" localSheetId="4" hidden="1">{#N/A,#N/A,FALSE,"9PS0"}</definedName>
    <definedName name="аа" localSheetId="5" hidden="1">{#N/A,#N/A,FALSE,"9PS0"}</definedName>
    <definedName name="аа" hidden="1">{#N/A,#N/A,FALSE,"9PS0"}</definedName>
    <definedName name="АвтоподборВС" localSheetId="1">#REF!</definedName>
    <definedName name="АвтоподборВС">#REF!</definedName>
    <definedName name="аен">#REF!</definedName>
    <definedName name="ам" localSheetId="4" hidden="1">{"'таб 21'!$A$1:$U$24","'таб 21'!$A$1:$U$1"}</definedName>
    <definedName name="ам" localSheetId="5" hidden="1">{"'таб 21'!$A$1:$U$24","'таб 21'!$A$1:$U$1"}</definedName>
    <definedName name="ам" hidden="1">{"'таб 21'!$A$1:$U$24","'таб 21'!$A$1:$U$1"}</definedName>
    <definedName name="АХО" localSheetId="4" hidden="1">{#N/A,#N/A,TRUE,"попередні"}</definedName>
    <definedName name="АХО" localSheetId="5" hidden="1">{#N/A,#N/A,TRUE,"попередні"}</definedName>
    <definedName name="АХО" hidden="1">{#N/A,#N/A,TRUE,"попередні"}</definedName>
    <definedName name="_xlnm.Database">#REF!</definedName>
    <definedName name="в" localSheetId="4" hidden="1">{#N/A,#N/A,FALSE,"9PS0"}</definedName>
    <definedName name="в" localSheetId="5" hidden="1">{#N/A,#N/A,FALSE,"9PS0"}</definedName>
    <definedName name="в" hidden="1">{#N/A,#N/A,FALSE,"9PS0"}</definedName>
    <definedName name="вааа" localSheetId="4" hidden="1">{#N/A,#N/A,FALSE,"9PS0"}</definedName>
    <definedName name="вааа" localSheetId="5" hidden="1">{#N/A,#N/A,FALSE,"9PS0"}</definedName>
    <definedName name="вааа" hidden="1">{#N/A,#N/A,FALSE,"9PS0"}</definedName>
    <definedName name="витрати" hidden="1">#REF!,#REF!</definedName>
    <definedName name="вііф" localSheetId="4" hidden="1">{#N/A,#N/A,FALSE,"9PS0"}</definedName>
    <definedName name="вііф" localSheetId="5" hidden="1">{#N/A,#N/A,FALSE,"9PS0"}</definedName>
    <definedName name="вііф" hidden="1">{#N/A,#N/A,FALSE,"9PS0"}</definedName>
    <definedName name="вода2" localSheetId="4" hidden="1">{#N/A,#N/A,FALSE,"9PS0"}</definedName>
    <definedName name="вода2" localSheetId="5" hidden="1">{#N/A,#N/A,FALSE,"9PS0"}</definedName>
    <definedName name="вода2" hidden="1">{#N/A,#N/A,FALSE,"9PS0"}</definedName>
    <definedName name="Встав">#REF!,#REF!,#REF!,#REF!,#REF!,#REF!,#REF!+#REF!,#REF!,#REF!,#REF!,#REF!,#REF!,#REF!,#REF!,#REF!,#REF!,#REF!</definedName>
    <definedName name="выс" localSheetId="4" hidden="1">{"'таб 21'!$A$1:$U$24","'таб 21'!$A$1:$U$1"}</definedName>
    <definedName name="выс" localSheetId="5" hidden="1">{"'таб 21'!$A$1:$U$24","'таб 21'!$A$1:$U$1"}</definedName>
    <definedName name="выс" hidden="1">{"'таб 21'!$A$1:$U$24","'таб 21'!$A$1:$U$1"}</definedName>
    <definedName name="ГК" localSheetId="4" hidden="1">{#N/A,#N/A,TRUE,"попередні"}</definedName>
    <definedName name="ГК" localSheetId="5" hidden="1">{#N/A,#N/A,TRUE,"попередні"}</definedName>
    <definedName name="ГК" hidden="1">{#N/A,#N/A,TRUE,"попередні"}</definedName>
    <definedName name="ГРУДЕНЬ" localSheetId="4" hidden="1">{#N/A,#N/A,FALSE,"9PS0"}</definedName>
    <definedName name="ГРУДЕНЬ" localSheetId="5" hidden="1">{#N/A,#N/A,FALSE,"9PS0"}</definedName>
    <definedName name="ГРУДЕНЬ" hidden="1">{#N/A,#N/A,FALSE,"9PS0"}</definedName>
    <definedName name="гшб" localSheetId="4" hidden="1">{"'таб 21'!$A$1:$U$24","'таб 21'!$A$1:$U$1"}</definedName>
    <definedName name="гшб" localSheetId="5" hidden="1">{"'таб 21'!$A$1:$U$24","'таб 21'!$A$1:$U$1"}</definedName>
    <definedName name="гшб" hidden="1">{"'таб 21'!$A$1:$U$24","'таб 21'!$A$1:$U$1"}</definedName>
    <definedName name="Д">#REF!</definedName>
    <definedName name="Д_9_САО" localSheetId="1">#REF!</definedName>
    <definedName name="Д_9_САО">#REF!</definedName>
    <definedName name="декабрь" localSheetId="4" hidden="1">{#N/A,#N/A,FALSE,"9PS0"}</definedName>
    <definedName name="декабрь" localSheetId="5" hidden="1">{#N/A,#N/A,FALSE,"9PS0"}</definedName>
    <definedName name="декабрь" hidden="1">{#N/A,#N/A,FALSE,"9PS0"}</definedName>
    <definedName name="ДепЕЗ" localSheetId="4" hidden="1">{#N/A,#N/A,FALSE,"9PS0"}</definedName>
    <definedName name="ДепЕЗ" localSheetId="5" hidden="1">{#N/A,#N/A,FALSE,"9PS0"}</definedName>
    <definedName name="ДепЕЗ" hidden="1">{#N/A,#N/A,FALSE,"9PS0"}</definedName>
    <definedName name="додаток15" hidden="1">{#N/A,#N/A,FALSE,"9PS0"}</definedName>
    <definedName name="Ен_елект" localSheetId="4" hidden="1">{#N/A,#N/A,FALSE,"9PS0"}</definedName>
    <definedName name="Ен_елект" localSheetId="5" hidden="1">{#N/A,#N/A,FALSE,"9PS0"}</definedName>
    <definedName name="Ен_елект" hidden="1">{#N/A,#N/A,FALSE,"9PS0"}</definedName>
    <definedName name="Ен_теплова" localSheetId="4" hidden="1">{#N/A,#N/A,FALSE,"9PS0"}</definedName>
    <definedName name="Ен_теплова" localSheetId="5" hidden="1">{#N/A,#N/A,FALSE,"9PS0"}</definedName>
    <definedName name="Ен_теплова" hidden="1">{#N/A,#N/A,FALSE,"9PS0"}</definedName>
    <definedName name="еп" localSheetId="4" hidden="1">{#N/A,#N/A,TRUE,"попередні"}</definedName>
    <definedName name="еп" localSheetId="5" hidden="1">{#N/A,#N/A,TRUE,"попередні"}</definedName>
    <definedName name="еп" hidden="1">{#N/A,#N/A,TRUE,"попередні"}</definedName>
    <definedName name="жовтень" localSheetId="4" hidden="1">{#N/A,#N/A,FALSE,"9PS0"}</definedName>
    <definedName name="жовтень" localSheetId="5" hidden="1">{#N/A,#N/A,FALSE,"9PS0"}</definedName>
    <definedName name="жовтень" hidden="1">{#N/A,#N/A,FALSE,"9PS0"}</definedName>
    <definedName name="зарплатаБ" localSheetId="4" hidden="1">{#N/A,#N/A,FALSE,"9PS0"}</definedName>
    <definedName name="зарплатаБ" localSheetId="5" hidden="1">{#N/A,#N/A,FALSE,"9PS0"}</definedName>
    <definedName name="зарплатаБ" hidden="1">{#N/A,#N/A,FALSE,"9PS0"}</definedName>
    <definedName name="ипаи" localSheetId="4" hidden="1">{#N/A,#N/A,TRUE,"попередні"}</definedName>
    <definedName name="ипаи" localSheetId="5" hidden="1">{#N/A,#N/A,TRUE,"попередні"}</definedName>
    <definedName name="ипаи" hidden="1">{#N/A,#N/A,TRUE,"попередні"}</definedName>
    <definedName name="і">#REF!</definedName>
    <definedName name="ів" localSheetId="4" hidden="1">{#N/A,#N/A,FALSE,"9PS0"}</definedName>
    <definedName name="ів" localSheetId="5" hidden="1">{#N/A,#N/A,FALSE,"9PS0"}</definedName>
    <definedName name="ів" hidden="1">{#N/A,#N/A,FALSE,"9PS0"}</definedName>
    <definedName name="івів">#REF!</definedName>
    <definedName name="іувп" localSheetId="1">#REF!</definedName>
    <definedName name="іувп">#REF!</definedName>
    <definedName name="іцу">#REF!</definedName>
    <definedName name="Катя" localSheetId="4" hidden="1">{#N/A,#N/A,TRUE,"попередні"}</definedName>
    <definedName name="Катя" localSheetId="5" hidden="1">{#N/A,#N/A,TRUE,"попередні"}</definedName>
    <definedName name="Катя" hidden="1">{#N/A,#N/A,TRUE,"попередні"}</definedName>
    <definedName name="ккк" localSheetId="1">#REF!</definedName>
    <definedName name="ккк">#REF!</definedName>
    <definedName name="кккк" localSheetId="4" hidden="1">{#N/A,#N/A,FALSE,"9PS0"}</definedName>
    <definedName name="кккк" localSheetId="5" hidden="1">{#N/A,#N/A,FALSE,"9PS0"}</definedName>
    <definedName name="кккк" hidden="1">{#N/A,#N/A,FALSE,"9PS0"}</definedName>
    <definedName name="ку" localSheetId="4" hidden="1">{"'таб 21'!$A$1:$U$24","'таб 21'!$A$1:$U$1"}</definedName>
    <definedName name="ку" localSheetId="5" hidden="1">{"'таб 21'!$A$1:$U$24","'таб 21'!$A$1:$U$1"}</definedName>
    <definedName name="ку" hidden="1">{"'таб 21'!$A$1:$U$24","'таб 21'!$A$1:$U$1"}</definedName>
    <definedName name="липень" localSheetId="4" hidden="1">{#N/A,#N/A,FALSE,"9PS0"}</definedName>
    <definedName name="липень" localSheetId="5" hidden="1">{#N/A,#N/A,FALSE,"9PS0"}</definedName>
    <definedName name="липень" hidden="1">{#N/A,#N/A,FALSE,"9PS0"}</definedName>
    <definedName name="ллллл" localSheetId="4" hidden="1">{#N/A,#N/A,FALSE,"9PS0"}</definedName>
    <definedName name="ллллл" localSheetId="5" hidden="1">{#N/A,#N/A,FALSE,"9PS0"}</definedName>
    <definedName name="ллллл" hidden="1">{#N/A,#N/A,FALSE,"9PS0"}</definedName>
    <definedName name="ло" localSheetId="4" hidden="1">{#N/A,#N/A,FALSE,"9PS0"}</definedName>
    <definedName name="ло" localSheetId="5" hidden="1">{#N/A,#N/A,FALSE,"9PS0"}</definedName>
    <definedName name="ло" hidden="1">{#N/A,#N/A,FALSE,"9PS0"}</definedName>
    <definedName name="лорн" localSheetId="4" hidden="1">{#N/A,#N/A,TRUE,"попередні"}</definedName>
    <definedName name="лорн" localSheetId="5" hidden="1">{#N/A,#N/A,TRUE,"попередні"}</definedName>
    <definedName name="лорн" hidden="1">{#N/A,#N/A,TRUE,"попередні"}</definedName>
    <definedName name="лютий" localSheetId="4" hidden="1">{#N/A,#N/A,FALSE,"9PS0"}</definedName>
    <definedName name="лютий" localSheetId="5" hidden="1">{#N/A,#N/A,FALSE,"9PS0"}</definedName>
    <definedName name="лютий" hidden="1">{#N/A,#N/A,FALSE,"9PS0"}</definedName>
    <definedName name="Мой_лист">MID(CELL("имяфайла",#REF!),SEARCH("[",CELL("имяфайла",#REF!)),256)&amp;"!"</definedName>
    <definedName name="мцм" localSheetId="4" hidden="1">{"'таб 21'!$A$1:$U$24","'таб 21'!$A$1:$U$1"}</definedName>
    <definedName name="мцм" localSheetId="5" hidden="1">{"'таб 21'!$A$1:$U$24","'таб 21'!$A$1:$U$1"}</definedName>
    <definedName name="мцм" hidden="1">{"'таб 21'!$A$1:$U$24","'таб 21'!$A$1:$U$1"}</definedName>
    <definedName name="нгн" localSheetId="4" hidden="1">{#N/A,#N/A,TRUE,"попередні"}</definedName>
    <definedName name="нгн" localSheetId="5" hidden="1">{#N/A,#N/A,TRUE,"попередні"}</definedName>
    <definedName name="нгн" hidden="1">{#N/A,#N/A,TRUE,"попередні"}</definedName>
    <definedName name="нь" localSheetId="4" hidden="1">{#N/A,#N/A,TRUE,"попередні"}</definedName>
    <definedName name="нь" localSheetId="5" hidden="1">{#N/A,#N/A,TRUE,"попередні"}</definedName>
    <definedName name="нь" hidden="1">{#N/A,#N/A,TRUE,"попередні"}</definedName>
    <definedName name="о" hidden="1">#REF!,#REF!</definedName>
    <definedName name="_xlnm.Print_Area" localSheetId="4">'Дод 5 _постач ТЕ з ВКО '!$A$1:$N$46</definedName>
    <definedName name="_xlnm.Print_Area" localSheetId="5">'Дод 6 _постач ТЕ без ВКО '!$A$1:$R$47</definedName>
    <definedName name="_xlnm.Print_Area" localSheetId="0">'Додаток 1_ТЕ_населення без ВКО'!$A$1:$H$57</definedName>
    <definedName name="_xlnm.Print_Area" localSheetId="1">'Додаток 2_ТЕ_БІР без ВКО'!$A$1:$N$57</definedName>
    <definedName name="_xlnm.Print_Area" localSheetId="2">'Додаток 3_ТЕ_населення з ВКО'!$A$1:$H$58</definedName>
    <definedName name="_xlnm.Print_Area" localSheetId="3">'Додаток 4_ТЕ_БІР з ВКО'!$A$1:$O$57</definedName>
    <definedName name="_xlnm.Print_Area" localSheetId="6">'Додаток 7 ГВП_ з ВКО'!$A$1:$L$22</definedName>
    <definedName name="_xlnm.Print_Area" localSheetId="7">'Додаток 8 ГВП_ без ВКО'!$A$1:$L$22</definedName>
    <definedName name="облік">#REF!</definedName>
    <definedName name="облікГВП">#REF!</definedName>
    <definedName name="Од" localSheetId="1">#REF!</definedName>
    <definedName name="Од">#REF!</definedName>
    <definedName name="Од_Б" localSheetId="1">#REF!</definedName>
    <definedName name="Од_Б">#REF!</definedName>
    <definedName name="Од_БI" localSheetId="1">#REF!</definedName>
    <definedName name="Од_БI">#REF!</definedName>
    <definedName name="Од_І" localSheetId="1">#REF!</definedName>
    <definedName name="Од_І">#REF!</definedName>
    <definedName name="Од_Н" localSheetId="1">#REF!</definedName>
    <definedName name="Од_Н">#REF!</definedName>
    <definedName name="оор" hidden="1">#REF!,#REF!</definedName>
    <definedName name="ориди" localSheetId="1">#REF!</definedName>
    <definedName name="ориди">#REF!</definedName>
    <definedName name="осн_2" localSheetId="4" hidden="1">{#N/A,#N/A,FALSE,"9PS0"}</definedName>
    <definedName name="осн_2" localSheetId="5" hidden="1">{#N/A,#N/A,FALSE,"9PS0"}</definedName>
    <definedName name="осн_2" hidden="1">{#N/A,#N/A,FALSE,"9PS0"}</definedName>
    <definedName name="Отсорт_Д_СВ" localSheetId="1">#REF!</definedName>
    <definedName name="Отсорт_Д_СВ">#REF!</definedName>
    <definedName name="пеи" localSheetId="4" hidden="1">{"'таб 21'!$A$1:$U$24","'таб 21'!$A$1:$U$1"}</definedName>
    <definedName name="пеи" localSheetId="5" hidden="1">{"'таб 21'!$A$1:$U$24","'таб 21'!$A$1:$U$1"}</definedName>
    <definedName name="пеи" hidden="1">{"'таб 21'!$A$1:$U$24","'таб 21'!$A$1:$U$1"}</definedName>
    <definedName name="план" localSheetId="4" hidden="1">{#N/A,#N/A,FALSE,"9PS0"}</definedName>
    <definedName name="план" localSheetId="5" hidden="1">{#N/A,#N/A,FALSE,"9PS0"}</definedName>
    <definedName name="план" hidden="1">{#N/A,#N/A,FALSE,"9PS0"}</definedName>
    <definedName name="пмпрм" localSheetId="4" hidden="1">{"'таб 21'!$A$1:$U$24","'таб 21'!$A$1:$U$1"}</definedName>
    <definedName name="пмпрм" localSheetId="5" hidden="1">{"'таб 21'!$A$1:$U$24","'таб 21'!$A$1:$U$1"}</definedName>
    <definedName name="пмпрм" hidden="1">{"'таб 21'!$A$1:$U$24","'таб 21'!$A$1:$U$1"}</definedName>
    <definedName name="поверхи">#REF!</definedName>
    <definedName name="пороп" localSheetId="4" hidden="1">{"'таб 21'!$A$1:$U$24","'таб 21'!$A$1:$U$1"}</definedName>
    <definedName name="пороп" localSheetId="5" hidden="1">{"'таб 21'!$A$1:$U$24","'таб 21'!$A$1:$U$1"}</definedName>
    <definedName name="пороп" hidden="1">{"'таб 21'!$A$1:$U$24","'таб 21'!$A$1:$U$1"}</definedName>
    <definedName name="ппп" localSheetId="1">#REF!</definedName>
    <definedName name="ппп">#REF!</definedName>
    <definedName name="пппп" localSheetId="1">#REF!</definedName>
    <definedName name="пппп">#REF!</definedName>
    <definedName name="прочие" localSheetId="4" hidden="1">{"'таб 21'!$A$1:$U$24","'таб 21'!$A$1:$U$1"}</definedName>
    <definedName name="прочие" localSheetId="5" hidden="1">{"'таб 21'!$A$1:$U$24","'таб 21'!$A$1:$U$1"}</definedName>
    <definedName name="прочие" hidden="1">{"'таб 21'!$A$1:$U$24","'таб 21'!$A$1:$U$1"}</definedName>
    <definedName name="РЕГ" localSheetId="1">#REF!</definedName>
    <definedName name="РЕГ">#REF!</definedName>
    <definedName name="Регіон" localSheetId="1">#REF!</definedName>
    <definedName name="Регіон">#REF!</definedName>
    <definedName name="рел" localSheetId="1">#REF!</definedName>
    <definedName name="рел">#REF!</definedName>
    <definedName name="рік" localSheetId="4" hidden="1">{#N/A,#N/A,FALSE,"9PS0"}</definedName>
    <definedName name="рік" localSheetId="5" hidden="1">{#N/A,#N/A,FALSE,"9PS0"}</definedName>
    <definedName name="рік" hidden="1">{#N/A,#N/A,FALSE,"9PS0"}</definedName>
    <definedName name="рое" localSheetId="4" hidden="1">{#N/A,#N/A,FALSE,"9PS0"}</definedName>
    <definedName name="рое" localSheetId="5" hidden="1">{#N/A,#N/A,FALSE,"9PS0"}</definedName>
    <definedName name="рое" hidden="1">{#N/A,#N/A,FALSE,"9PS0"}</definedName>
    <definedName name="рол" localSheetId="4" hidden="1">{"'таб 21'!$A$1:$U$24","'таб 21'!$A$1:$U$1"}</definedName>
    <definedName name="рол" localSheetId="5" hidden="1">{"'таб 21'!$A$1:$U$24","'таб 21'!$A$1:$U$1"}</definedName>
    <definedName name="рол" hidden="1">{"'таб 21'!$A$1:$U$24","'таб 21'!$A$1:$U$1"}</definedName>
    <definedName name="рр" localSheetId="1">#REF!</definedName>
    <definedName name="рр">#REF!</definedName>
    <definedName name="СЕРПЕНЬ" localSheetId="4" hidden="1">{#N/A,#N/A,FALSE,"9PS0"}</definedName>
    <definedName name="СЕРПЕНЬ" localSheetId="5" hidden="1">{#N/A,#N/A,FALSE,"9PS0"}</definedName>
    <definedName name="СЕРПЕНЬ" hidden="1">{#N/A,#N/A,FALSE,"9PS0"}</definedName>
    <definedName name="січен07" localSheetId="4" hidden="1">{#N/A,#N/A,FALSE,"9PS0"}</definedName>
    <definedName name="січен07" localSheetId="5" hidden="1">{#N/A,#N/A,FALSE,"9PS0"}</definedName>
    <definedName name="січен07" hidden="1">{#N/A,#N/A,FALSE,"9PS0"}</definedName>
    <definedName name="січень" localSheetId="4" hidden="1">{#N/A,#N/A,FALSE,"9PS0"}</definedName>
    <definedName name="січень" localSheetId="5" hidden="1">{#N/A,#N/A,FALSE,"9PS0"}</definedName>
    <definedName name="січень" hidden="1">{#N/A,#N/A,FALSE,"9PS0"}</definedName>
    <definedName name="січень07." localSheetId="4" hidden="1">{#N/A,#N/A,FALSE,"9PS0"}</definedName>
    <definedName name="січень07." localSheetId="5" hidden="1">{#N/A,#N/A,FALSE,"9PS0"}</definedName>
    <definedName name="січень07." hidden="1">{#N/A,#N/A,FALSE,"9PS0"}</definedName>
    <definedName name="соцдирекция" localSheetId="4" hidden="1">{#N/A,#N/A,TRUE,"попередні"}</definedName>
    <definedName name="соцдирекция" localSheetId="5" hidden="1">{#N/A,#N/A,TRUE,"попередні"}</definedName>
    <definedName name="соцдирекция" hidden="1">{#N/A,#N/A,TRUE,"попередні"}</definedName>
    <definedName name="Список_компах" localSheetId="1">OFFSET(#REF!,,,COUNTA(#REF!),1)</definedName>
    <definedName name="Список_компах">OFFSET(#REF!,,,COUNTA(#REF!),1)</definedName>
    <definedName name="Срез_1">#N/A</definedName>
    <definedName name="Срез_11">#N/A</definedName>
    <definedName name="Срез_120">#N/A</definedName>
    <definedName name="Срез_133">#N/A</definedName>
    <definedName name="Срез_145">#N/A</definedName>
    <definedName name="Срез_151">#N/A</definedName>
    <definedName name="Срез_2">#N/A</definedName>
    <definedName name="Срез_23">#N/A</definedName>
    <definedName name="Срез_246">#N/A</definedName>
    <definedName name="Срез_5">#N/A</definedName>
    <definedName name="Срез_7">#N/A</definedName>
    <definedName name="т">#REF!</definedName>
    <definedName name="тар" localSheetId="4" hidden="1">{#N/A,#N/A,FALSE,"9PS0"}</definedName>
    <definedName name="тар" localSheetId="5" hidden="1">{#N/A,#N/A,FALSE,"9PS0"}</definedName>
    <definedName name="тар" hidden="1">{#N/A,#N/A,FALSE,"9PS0"}</definedName>
    <definedName name="тариф">#REF!</definedName>
    <definedName name="Тело_СТ" localSheetId="1">#REF!</definedName>
    <definedName name="Тело_СТ">#REF!</definedName>
    <definedName name="Теплов" localSheetId="4" hidden="1">{#N/A,#N/A,FALSE,"9PS0"}</definedName>
    <definedName name="Теплов" localSheetId="5" hidden="1">{#N/A,#N/A,FALSE,"9PS0"}</definedName>
    <definedName name="Теплов" hidden="1">{#N/A,#N/A,FALSE,"9PS0"}</definedName>
    <definedName name="тр" localSheetId="4" hidden="1">{"'таб 21'!$A$1:$U$24","'таб 21'!$A$1:$U$1"}</definedName>
    <definedName name="тр" localSheetId="5" hidden="1">{"'таб 21'!$A$1:$U$24","'таб 21'!$A$1:$U$1"}</definedName>
    <definedName name="тр" hidden="1">{"'таб 21'!$A$1:$U$24","'таб 21'!$A$1:$U$1"}</definedName>
    <definedName name="травень" localSheetId="4" hidden="1">{#N/A,#N/A,FALSE,"9PS0"}</definedName>
    <definedName name="травень" localSheetId="5" hidden="1">{#N/A,#N/A,FALSE,"9PS0"}</definedName>
    <definedName name="травень" hidden="1">{#N/A,#N/A,FALSE,"9PS0"}</definedName>
    <definedName name="Уз" localSheetId="1">#REF!</definedName>
    <definedName name="Уз">#REF!</definedName>
    <definedName name="Уз_б" localSheetId="1">#REF!</definedName>
    <definedName name="Уз_б">#REF!</definedName>
    <definedName name="Уз_і" localSheetId="1">#REF!</definedName>
    <definedName name="Уз_і">#REF!</definedName>
    <definedName name="Уз_н" localSheetId="1">#REF!</definedName>
    <definedName name="Уз_н">#REF!</definedName>
    <definedName name="уке">#REF!</definedName>
    <definedName name="Уп" localSheetId="1">#REF!</definedName>
    <definedName name="Уп">#REF!</definedName>
    <definedName name="Уп_б" localSheetId="1">#REF!</definedName>
    <definedName name="Уп_б">#REF!</definedName>
    <definedName name="Уп_і" localSheetId="1">#REF!</definedName>
    <definedName name="Уп_і">#REF!</definedName>
    <definedName name="Уп_н" localSheetId="1">#REF!</definedName>
    <definedName name="Уп_н">#REF!</definedName>
    <definedName name="УТГ">#REF!</definedName>
    <definedName name="УХ" localSheetId="1">#REF!</definedName>
    <definedName name="УХ">#REF!</definedName>
    <definedName name="ухват" localSheetId="1">#REF!</definedName>
    <definedName name="ухват">#REF!</definedName>
    <definedName name="фів">#REF!</definedName>
    <definedName name="філіали2" localSheetId="4" hidden="1">{#N/A,#N/A,FALSE,"9PS0"}</definedName>
    <definedName name="філіали2" localSheetId="5" hidden="1">{#N/A,#N/A,FALSE,"9PS0"}</definedName>
    <definedName name="філіали2" hidden="1">{#N/A,#N/A,FALSE,"9PS0"}</definedName>
    <definedName name="філії">#REF!</definedName>
    <definedName name="фф">#REF!</definedName>
    <definedName name="цуа" localSheetId="4" hidden="1">{#N/A,#N/A,TRUE,"попередні"}</definedName>
    <definedName name="цуа" localSheetId="5" hidden="1">{#N/A,#N/A,TRUE,"попередні"}</definedName>
    <definedName name="цуа" hidden="1">{#N/A,#N/A,TRUE,"попередні"}</definedName>
    <definedName name="чапельник" localSheetId="1">#REF!</definedName>
    <definedName name="чапельник">#REF!</definedName>
    <definedName name="чер" localSheetId="4" hidden="1">{#N/A,#N/A,FALSE,"9PS0"}</definedName>
    <definedName name="чер" localSheetId="5" hidden="1">{#N/A,#N/A,FALSE,"9PS0"}</definedName>
    <definedName name="чер" hidden="1">{#N/A,#N/A,FALSE,"9PS0"}</definedName>
    <definedName name="червень05" localSheetId="4" hidden="1">{#N/A,#N/A,FALSE,"9PS0"}</definedName>
    <definedName name="червень05" localSheetId="5" hidden="1">{#N/A,#N/A,FALSE,"9PS0"}</definedName>
    <definedName name="червень05" hidden="1">{#N/A,#N/A,FALSE,"9PS0"}</definedName>
    <definedName name="Черта" localSheetId="1">#REF!</definedName>
    <definedName name="Черта">#REF!</definedName>
    <definedName name="чцй" localSheetId="4" hidden="1">{"'таб 21'!$A$1:$U$24","'таб 21'!$A$1:$U$1"}</definedName>
    <definedName name="чцй" localSheetId="5" hidden="1">{"'таб 21'!$A$1:$U$24","'таб 21'!$A$1:$U$1"}</definedName>
    <definedName name="чцй" hidden="1">{"'таб 21'!$A$1:$U$24","'таб 21'!$A$1:$U$1"}</definedName>
    <definedName name="югш" localSheetId="4" hidden="1">{#N/A,#N/A,TRUE,"попередні"}</definedName>
    <definedName name="югш" localSheetId="5" hidden="1">{#N/A,#N/A,TRUE,"попередні"}</definedName>
    <definedName name="югш" hidden="1">{#N/A,#N/A,TRUE,"попередні"}</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6" i="8" l="1"/>
  <c r="I16" i="8"/>
  <c r="F16" i="8"/>
  <c r="D16" i="8"/>
  <c r="D15" i="8" s="1"/>
  <c r="C16" i="8"/>
  <c r="L15" i="8"/>
  <c r="I15" i="8"/>
  <c r="F15" i="8"/>
  <c r="C15" i="8"/>
  <c r="L14" i="8"/>
  <c r="I14" i="8"/>
  <c r="F14" i="8"/>
  <c r="L13" i="8"/>
  <c r="I13" i="8"/>
  <c r="L11" i="8"/>
  <c r="L9" i="8" s="1"/>
  <c r="L8" i="8" s="1"/>
  <c r="L12" i="8" s="1"/>
  <c r="L17" i="8" s="1"/>
  <c r="I11" i="8"/>
  <c r="F11" i="8"/>
  <c r="L10" i="8"/>
  <c r="I10" i="8"/>
  <c r="F10" i="8"/>
  <c r="F9" i="8" s="1"/>
  <c r="F8" i="8" s="1"/>
  <c r="F12" i="8" s="1"/>
  <c r="F17" i="8" s="1"/>
  <c r="C10" i="8"/>
  <c r="C9" i="8" s="1"/>
  <c r="C8" i="8" s="1"/>
  <c r="C12" i="8" s="1"/>
  <c r="C17" i="8" s="1"/>
  <c r="I9" i="8"/>
  <c r="I8" i="8" s="1"/>
  <c r="I12" i="8" s="1"/>
  <c r="I17" i="8" s="1"/>
  <c r="D9" i="8"/>
  <c r="D8" i="8"/>
  <c r="D12" i="8" s="1"/>
  <c r="D17" i="8" s="1"/>
  <c r="F7" i="8"/>
  <c r="G7" i="8" s="1"/>
  <c r="H7" i="8" s="1"/>
  <c r="I7" i="8" s="1"/>
  <c r="J7" i="8" s="1"/>
  <c r="K7" i="8" s="1"/>
  <c r="L7" i="8" s="1"/>
  <c r="E7" i="8"/>
  <c r="D7" i="8"/>
  <c r="L16" i="7"/>
  <c r="I16" i="7"/>
  <c r="F16" i="7"/>
  <c r="C16" i="7"/>
  <c r="L15" i="7"/>
  <c r="L14" i="7" s="1"/>
  <c r="I15" i="7"/>
  <c r="I14" i="7" s="1"/>
  <c r="F15" i="7"/>
  <c r="F14" i="7" s="1"/>
  <c r="C15" i="7"/>
  <c r="L11" i="7"/>
  <c r="L9" i="7" s="1"/>
  <c r="L8" i="7" s="1"/>
  <c r="L12" i="7" s="1"/>
  <c r="L17" i="7" s="1"/>
  <c r="I11" i="7"/>
  <c r="F11" i="7"/>
  <c r="L10" i="7"/>
  <c r="I10" i="7"/>
  <c r="F10" i="7"/>
  <c r="F9" i="7" s="1"/>
  <c r="F8" i="7" s="1"/>
  <c r="F12" i="7" s="1"/>
  <c r="F17" i="7" s="1"/>
  <c r="C10" i="7"/>
  <c r="C9" i="7" s="1"/>
  <c r="C8" i="7" s="1"/>
  <c r="C12" i="7" s="1"/>
  <c r="C17" i="7" s="1"/>
  <c r="I9" i="7"/>
  <c r="I8" i="7" s="1"/>
  <c r="I12" i="7" s="1"/>
  <c r="K7" i="7"/>
  <c r="L7" i="7" s="1"/>
  <c r="D7" i="7"/>
  <c r="E7" i="7" s="1"/>
  <c r="F7" i="7" s="1"/>
  <c r="G7" i="7" s="1"/>
  <c r="H7" i="7" s="1"/>
  <c r="I7" i="7" s="1"/>
  <c r="J7" i="7" s="1"/>
  <c r="K5" i="7"/>
  <c r="R38" i="6"/>
  <c r="N38" i="6"/>
  <c r="J38" i="6"/>
  <c r="F38" i="6"/>
  <c r="D38" i="6"/>
  <c r="K35" i="6"/>
  <c r="K42" i="6" s="1"/>
  <c r="R34" i="6"/>
  <c r="N34" i="6"/>
  <c r="J34" i="6"/>
  <c r="O14" i="6"/>
  <c r="O9" i="6" s="1"/>
  <c r="O32" i="6" s="1"/>
  <c r="O40" i="6" s="1"/>
  <c r="O35" i="6" s="1"/>
  <c r="O36" i="6" s="1"/>
  <c r="K14" i="6"/>
  <c r="G14" i="6"/>
  <c r="D14" i="6"/>
  <c r="C14" i="6"/>
  <c r="F12" i="6"/>
  <c r="F10" i="6" s="1"/>
  <c r="F9" i="6" s="1"/>
  <c r="F32" i="6" s="1"/>
  <c r="O10" i="6"/>
  <c r="K10" i="6"/>
  <c r="G10" i="6"/>
  <c r="D10" i="6"/>
  <c r="C10" i="6"/>
  <c r="C9" i="6" s="1"/>
  <c r="C32" i="6" s="1"/>
  <c r="K9" i="6"/>
  <c r="K32" i="6" s="1"/>
  <c r="K40" i="6" s="1"/>
  <c r="G9" i="6"/>
  <c r="G32" i="6" s="1"/>
  <c r="D9" i="6"/>
  <c r="D32" i="6" s="1"/>
  <c r="P6" i="6"/>
  <c r="L6" i="6"/>
  <c r="H6" i="6"/>
  <c r="F39" i="5"/>
  <c r="M38" i="5"/>
  <c r="M37" i="5" s="1"/>
  <c r="C35" i="5"/>
  <c r="C34" i="5"/>
  <c r="M33" i="5"/>
  <c r="J33" i="5"/>
  <c r="M17" i="5"/>
  <c r="J17" i="5"/>
  <c r="F16" i="5"/>
  <c r="J16" i="5" s="1"/>
  <c r="M15" i="5"/>
  <c r="N13" i="5"/>
  <c r="G13" i="5"/>
  <c r="G8" i="5" s="1"/>
  <c r="G31" i="5" s="1"/>
  <c r="C13" i="5"/>
  <c r="F11" i="5"/>
  <c r="N9" i="5"/>
  <c r="G9" i="5"/>
  <c r="C9" i="5"/>
  <c r="C8" i="5" s="1"/>
  <c r="C31" i="5" s="1"/>
  <c r="C41" i="5" s="1"/>
  <c r="N8" i="5"/>
  <c r="N31" i="5" s="1"/>
  <c r="K53" i="4"/>
  <c r="K50" i="4"/>
  <c r="G50" i="4"/>
  <c r="F50" i="4"/>
  <c r="C50" i="4"/>
  <c r="G47" i="4"/>
  <c r="C47" i="4"/>
  <c r="K46" i="4"/>
  <c r="K47" i="4" s="1"/>
  <c r="G46" i="4"/>
  <c r="C46" i="4"/>
  <c r="N45" i="4"/>
  <c r="J45" i="4"/>
  <c r="F45" i="4"/>
  <c r="C43" i="4"/>
  <c r="C52" i="4" s="1"/>
  <c r="N37" i="4"/>
  <c r="K37" i="4"/>
  <c r="J37" i="4"/>
  <c r="G37" i="4"/>
  <c r="F37" i="4"/>
  <c r="C37" i="4"/>
  <c r="N36" i="4"/>
  <c r="J36" i="4"/>
  <c r="N35" i="4"/>
  <c r="J35" i="4"/>
  <c r="N34" i="4"/>
  <c r="J34" i="4"/>
  <c r="K33" i="4"/>
  <c r="G33" i="4"/>
  <c r="F33" i="4"/>
  <c r="N33" i="4" s="1"/>
  <c r="C33" i="4"/>
  <c r="N32" i="4"/>
  <c r="J32" i="4"/>
  <c r="N31" i="4"/>
  <c r="J31" i="4"/>
  <c r="N30" i="4"/>
  <c r="J30" i="4"/>
  <c r="N29" i="4"/>
  <c r="K29" i="4"/>
  <c r="G29" i="4"/>
  <c r="C29" i="4"/>
  <c r="N28" i="4"/>
  <c r="F28" i="4"/>
  <c r="J28" i="4" s="1"/>
  <c r="F27" i="4"/>
  <c r="N27" i="4" s="1"/>
  <c r="F26" i="4"/>
  <c r="N25" i="4"/>
  <c r="J25" i="4"/>
  <c r="F25" i="4"/>
  <c r="N24" i="4"/>
  <c r="J24" i="4"/>
  <c r="F24" i="4"/>
  <c r="F23" i="4"/>
  <c r="N23" i="4" s="1"/>
  <c r="K21" i="4"/>
  <c r="G21" i="4"/>
  <c r="G8" i="4" s="1"/>
  <c r="G43" i="4" s="1"/>
  <c r="G52" i="4" s="1"/>
  <c r="C21" i="4"/>
  <c r="F19" i="4"/>
  <c r="K9" i="4"/>
  <c r="K8" i="4" s="1"/>
  <c r="K43" i="4" s="1"/>
  <c r="K52" i="4" s="1"/>
  <c r="G9" i="4"/>
  <c r="C9" i="4"/>
  <c r="C8" i="4" s="1"/>
  <c r="E5" i="4"/>
  <c r="E5" i="5" s="1"/>
  <c r="B3" i="4"/>
  <c r="H51" i="3"/>
  <c r="H50" i="3"/>
  <c r="F38" i="5" s="1"/>
  <c r="F49" i="3"/>
  <c r="F47" i="3"/>
  <c r="E47" i="3"/>
  <c r="D47" i="3"/>
  <c r="F46" i="3"/>
  <c r="E46" i="3"/>
  <c r="D46" i="3"/>
  <c r="C46" i="3"/>
  <c r="C47" i="3" s="1"/>
  <c r="H37" i="3"/>
  <c r="F37" i="3"/>
  <c r="E37" i="3"/>
  <c r="D37" i="3"/>
  <c r="C37" i="3"/>
  <c r="H33" i="3"/>
  <c r="F33" i="3"/>
  <c r="E33" i="3"/>
  <c r="D33" i="3"/>
  <c r="C33" i="3"/>
  <c r="H29" i="3"/>
  <c r="F29" i="4" s="1"/>
  <c r="J29" i="4" s="1"/>
  <c r="F29" i="3"/>
  <c r="F8" i="3" s="1"/>
  <c r="F43" i="3" s="1"/>
  <c r="F53" i="3" s="1"/>
  <c r="E29" i="3"/>
  <c r="D29" i="3"/>
  <c r="C29" i="3"/>
  <c r="H28" i="3"/>
  <c r="H23" i="3"/>
  <c r="F15" i="5" s="1"/>
  <c r="J15" i="5" s="1"/>
  <c r="I22" i="3"/>
  <c r="H22" i="3"/>
  <c r="H21" i="3"/>
  <c r="F21" i="3"/>
  <c r="E21" i="3"/>
  <c r="D21" i="3"/>
  <c r="C21" i="3"/>
  <c r="H20" i="3"/>
  <c r="F12" i="5" s="1"/>
  <c r="H19" i="3"/>
  <c r="H19" i="1" s="1"/>
  <c r="H18" i="3"/>
  <c r="H18" i="1" s="1"/>
  <c r="H16" i="3"/>
  <c r="F9" i="3"/>
  <c r="E9" i="3"/>
  <c r="D9" i="3"/>
  <c r="C9" i="3"/>
  <c r="C8" i="3" s="1"/>
  <c r="E8" i="3"/>
  <c r="E43" i="3" s="1"/>
  <c r="E53" i="3" s="1"/>
  <c r="D8" i="3"/>
  <c r="D43" i="3" s="1"/>
  <c r="D53" i="3" s="1"/>
  <c r="G5" i="3"/>
  <c r="B3" i="3"/>
  <c r="L50" i="2"/>
  <c r="L46" i="2" s="1"/>
  <c r="L47" i="2" s="1"/>
  <c r="K50" i="2"/>
  <c r="H50" i="2"/>
  <c r="G50" i="2"/>
  <c r="F50" i="2"/>
  <c r="C50" i="2"/>
  <c r="C46" i="2" s="1"/>
  <c r="C47" i="2" s="1"/>
  <c r="D47" i="2"/>
  <c r="K46" i="2"/>
  <c r="K47" i="2" s="1"/>
  <c r="H46" i="2"/>
  <c r="H47" i="2" s="1"/>
  <c r="G46" i="2"/>
  <c r="G47" i="2" s="1"/>
  <c r="F46" i="2"/>
  <c r="F47" i="2" s="1"/>
  <c r="D46" i="2"/>
  <c r="N45" i="2"/>
  <c r="J45" i="2"/>
  <c r="F45" i="2"/>
  <c r="N37" i="2"/>
  <c r="L37" i="2"/>
  <c r="K37" i="2"/>
  <c r="H37" i="2"/>
  <c r="G37" i="2"/>
  <c r="F37" i="2"/>
  <c r="J37" i="2" s="1"/>
  <c r="D37" i="2"/>
  <c r="C37" i="2"/>
  <c r="C43" i="2" s="1"/>
  <c r="C52" i="2" s="1"/>
  <c r="N36" i="2"/>
  <c r="J36" i="2"/>
  <c r="N35" i="2"/>
  <c r="J35" i="2"/>
  <c r="N34" i="2"/>
  <c r="J34" i="2"/>
  <c r="N33" i="2"/>
  <c r="L33" i="2"/>
  <c r="K33" i="2"/>
  <c r="H33" i="2"/>
  <c r="G33" i="2"/>
  <c r="F33" i="2"/>
  <c r="J33" i="2" s="1"/>
  <c r="D33" i="2"/>
  <c r="C33" i="2"/>
  <c r="N32" i="2"/>
  <c r="L32" i="2"/>
  <c r="J32" i="2"/>
  <c r="N31" i="2"/>
  <c r="L31" i="2"/>
  <c r="J31" i="2"/>
  <c r="N30" i="2"/>
  <c r="L30" i="2"/>
  <c r="J30" i="2"/>
  <c r="H30" i="2"/>
  <c r="K29" i="2"/>
  <c r="G29" i="2"/>
  <c r="F29" i="2"/>
  <c r="D29" i="2"/>
  <c r="C29" i="2"/>
  <c r="L28" i="2"/>
  <c r="H28" i="2"/>
  <c r="F28" i="2"/>
  <c r="N27" i="2"/>
  <c r="L27" i="2"/>
  <c r="J27" i="2"/>
  <c r="H27" i="2"/>
  <c r="F27" i="2"/>
  <c r="L26" i="2"/>
  <c r="J26" i="2"/>
  <c r="H26" i="2"/>
  <c r="F26" i="2"/>
  <c r="N26" i="2" s="1"/>
  <c r="L25" i="2"/>
  <c r="H25" i="2"/>
  <c r="F25" i="2"/>
  <c r="N25" i="2" s="1"/>
  <c r="R18" i="6" s="1"/>
  <c r="N24" i="2"/>
  <c r="L24" i="2"/>
  <c r="J24" i="2"/>
  <c r="H24" i="2"/>
  <c r="F24" i="2"/>
  <c r="L23" i="2"/>
  <c r="H23" i="2"/>
  <c r="F23" i="2"/>
  <c r="L22" i="2"/>
  <c r="H22" i="2"/>
  <c r="L21" i="2"/>
  <c r="K21" i="2"/>
  <c r="G21" i="2"/>
  <c r="D21" i="2"/>
  <c r="C21" i="2"/>
  <c r="N20" i="2"/>
  <c r="N13" i="6" s="1"/>
  <c r="L20" i="2"/>
  <c r="J20" i="2"/>
  <c r="H20" i="2"/>
  <c r="F20" i="2"/>
  <c r="J13" i="6" s="1"/>
  <c r="L19" i="2"/>
  <c r="H19" i="2"/>
  <c r="H9" i="2" s="1"/>
  <c r="F19" i="2"/>
  <c r="L18" i="2"/>
  <c r="H18" i="2"/>
  <c r="L9" i="2"/>
  <c r="K9" i="2"/>
  <c r="K8" i="2" s="1"/>
  <c r="K43" i="2" s="1"/>
  <c r="K52" i="2" s="1"/>
  <c r="G9" i="2"/>
  <c r="G8" i="2" s="1"/>
  <c r="G43" i="2" s="1"/>
  <c r="G52" i="2" s="1"/>
  <c r="D9" i="2"/>
  <c r="C9" i="2"/>
  <c r="C8" i="2"/>
  <c r="M5" i="2"/>
  <c r="I5" i="2"/>
  <c r="E5" i="2"/>
  <c r="E5" i="7" s="1"/>
  <c r="B3" i="2"/>
  <c r="G52" i="1"/>
  <c r="F51" i="1"/>
  <c r="F46" i="1" s="1"/>
  <c r="F47" i="1" s="1"/>
  <c r="H50" i="1"/>
  <c r="G50" i="1"/>
  <c r="E50" i="1"/>
  <c r="H47" i="1"/>
  <c r="G47" i="1"/>
  <c r="H46" i="1"/>
  <c r="G46" i="1"/>
  <c r="E46" i="1"/>
  <c r="E47" i="1" s="1"/>
  <c r="D46" i="1"/>
  <c r="D47" i="1" s="1"/>
  <c r="H37" i="1"/>
  <c r="E37" i="1"/>
  <c r="D37" i="1"/>
  <c r="F36" i="1"/>
  <c r="H33" i="1"/>
  <c r="E33" i="1"/>
  <c r="D33" i="1"/>
  <c r="F32" i="1"/>
  <c r="H29" i="1"/>
  <c r="E29" i="1"/>
  <c r="D29" i="1"/>
  <c r="D8" i="1" s="1"/>
  <c r="D43" i="1" s="1"/>
  <c r="D52" i="1" s="1"/>
  <c r="H28" i="1"/>
  <c r="F17" i="6" s="1"/>
  <c r="H27" i="1"/>
  <c r="H26" i="1"/>
  <c r="H25" i="1"/>
  <c r="H24" i="1"/>
  <c r="H23" i="1"/>
  <c r="F16" i="6" s="1"/>
  <c r="H22" i="1"/>
  <c r="F15" i="6" s="1"/>
  <c r="H21" i="1"/>
  <c r="F14" i="6" s="1"/>
  <c r="F21" i="1"/>
  <c r="E21" i="1"/>
  <c r="D21" i="1"/>
  <c r="H20" i="1"/>
  <c r="F13" i="6" s="1"/>
  <c r="G9" i="1"/>
  <c r="G8" i="1" s="1"/>
  <c r="G43" i="1" s="1"/>
  <c r="F9" i="1"/>
  <c r="E9" i="1"/>
  <c r="D9" i="1"/>
  <c r="F8" i="1"/>
  <c r="F43" i="1" s="1"/>
  <c r="F52" i="1" s="1"/>
  <c r="E8" i="1"/>
  <c r="E43" i="1" s="1"/>
  <c r="E52" i="1" s="1"/>
  <c r="B3" i="1"/>
  <c r="G53" i="4" l="1"/>
  <c r="G54" i="4"/>
  <c r="L18" i="8"/>
  <c r="L19" i="8" s="1"/>
  <c r="D53" i="1"/>
  <c r="D54" i="1"/>
  <c r="L5" i="5"/>
  <c r="I5" i="5"/>
  <c r="E6" i="6"/>
  <c r="I6" i="6" s="1"/>
  <c r="M6" i="6" s="1"/>
  <c r="Q6" i="6" s="1"/>
  <c r="D40" i="6"/>
  <c r="D35" i="6" s="1"/>
  <c r="D36" i="6" s="1"/>
  <c r="F40" i="6"/>
  <c r="F35" i="6" s="1"/>
  <c r="F36" i="6" s="1"/>
  <c r="C18" i="8"/>
  <c r="C19" i="8"/>
  <c r="F54" i="3"/>
  <c r="F55" i="3" s="1"/>
  <c r="G39" i="5"/>
  <c r="G34" i="5" s="1"/>
  <c r="G35" i="5" s="1"/>
  <c r="K43" i="6"/>
  <c r="K44" i="6" s="1"/>
  <c r="L18" i="7"/>
  <c r="L19" i="7" s="1"/>
  <c r="C53" i="2"/>
  <c r="C54" i="2"/>
  <c r="F18" i="4"/>
  <c r="F18" i="2"/>
  <c r="H9" i="1"/>
  <c r="H8" i="1" s="1"/>
  <c r="H43" i="1" s="1"/>
  <c r="H52" i="1" s="1"/>
  <c r="E53" i="1"/>
  <c r="E54" i="1"/>
  <c r="K53" i="2"/>
  <c r="K54" i="2" s="1"/>
  <c r="D55" i="3"/>
  <c r="D54" i="3"/>
  <c r="C18" i="7"/>
  <c r="C19" i="7"/>
  <c r="F53" i="1"/>
  <c r="F54" i="1" s="1"/>
  <c r="E54" i="3"/>
  <c r="E55" i="3" s="1"/>
  <c r="F18" i="7"/>
  <c r="F19" i="7" s="1"/>
  <c r="H29" i="2"/>
  <c r="H8" i="2" s="1"/>
  <c r="H43" i="2" s="1"/>
  <c r="H52" i="2" s="1"/>
  <c r="L29" i="2"/>
  <c r="L8" i="2" s="1"/>
  <c r="L43" i="2" s="1"/>
  <c r="L52" i="2" s="1"/>
  <c r="G40" i="6"/>
  <c r="G35" i="6" s="1"/>
  <c r="G36" i="6" s="1"/>
  <c r="H21" i="2"/>
  <c r="N29" i="2"/>
  <c r="J29" i="2"/>
  <c r="I19" i="1"/>
  <c r="F22" i="4"/>
  <c r="F14" i="5"/>
  <c r="F22" i="2"/>
  <c r="I5" i="4"/>
  <c r="M5" i="4" s="1"/>
  <c r="J23" i="4"/>
  <c r="R13" i="6"/>
  <c r="F13" i="5"/>
  <c r="F21" i="2"/>
  <c r="C53" i="4"/>
  <c r="C54" i="4" s="1"/>
  <c r="G53" i="1"/>
  <c r="G54" i="1"/>
  <c r="J19" i="3"/>
  <c r="J29" i="3"/>
  <c r="J19" i="4"/>
  <c r="N19" i="4"/>
  <c r="J33" i="4"/>
  <c r="N39" i="5"/>
  <c r="N34" i="5" s="1"/>
  <c r="N35" i="5" s="1"/>
  <c r="C42" i="6"/>
  <c r="C40" i="6"/>
  <c r="C35" i="6" s="1"/>
  <c r="C36" i="6" s="1"/>
  <c r="K36" i="6"/>
  <c r="G54" i="2"/>
  <c r="G53" i="2"/>
  <c r="J23" i="2"/>
  <c r="J16" i="6"/>
  <c r="N23" i="2"/>
  <c r="I19" i="8"/>
  <c r="I18" i="8"/>
  <c r="C43" i="3"/>
  <c r="C53" i="3" s="1"/>
  <c r="M12" i="5"/>
  <c r="J12" i="5"/>
  <c r="C42" i="5"/>
  <c r="C43" i="5"/>
  <c r="F18" i="8"/>
  <c r="F19" i="8" s="1"/>
  <c r="J26" i="4"/>
  <c r="N26" i="4"/>
  <c r="J17" i="6"/>
  <c r="N28" i="2"/>
  <c r="J28" i="2"/>
  <c r="N50" i="2"/>
  <c r="N46" i="2" s="1"/>
  <c r="N47" i="2" s="1"/>
  <c r="J50" i="2"/>
  <c r="J46" i="2" s="1"/>
  <c r="J47" i="2" s="1"/>
  <c r="F21" i="4"/>
  <c r="I17" i="7"/>
  <c r="N50" i="4"/>
  <c r="J50" i="4"/>
  <c r="F9" i="5"/>
  <c r="F8" i="5" s="1"/>
  <c r="F31" i="5" s="1"/>
  <c r="F41" i="5" s="1"/>
  <c r="M11" i="5"/>
  <c r="M9" i="5" s="1"/>
  <c r="O42" i="6"/>
  <c r="D18" i="8"/>
  <c r="D19" i="8" s="1"/>
  <c r="H5" i="7"/>
  <c r="E5" i="8"/>
  <c r="D8" i="2"/>
  <c r="D43" i="2" s="1"/>
  <c r="D52" i="2" s="1"/>
  <c r="J19" i="2"/>
  <c r="J12" i="6"/>
  <c r="J10" i="6" s="1"/>
  <c r="N19" i="2"/>
  <c r="H9" i="3"/>
  <c r="H8" i="3" s="1"/>
  <c r="H43" i="3" s="1"/>
  <c r="H53" i="3" s="1"/>
  <c r="F37" i="5"/>
  <c r="F34" i="5" s="1"/>
  <c r="F35" i="5" s="1"/>
  <c r="J38" i="5"/>
  <c r="J37" i="5" s="1"/>
  <c r="K54" i="4"/>
  <c r="J11" i="5"/>
  <c r="J9" i="5" s="1"/>
  <c r="M16" i="5"/>
  <c r="J25" i="2"/>
  <c r="H49" i="3"/>
  <c r="H46" i="3" s="1"/>
  <c r="H47" i="3" s="1"/>
  <c r="F20" i="4"/>
  <c r="J27" i="4"/>
  <c r="F49" i="4"/>
  <c r="H53" i="2" l="1"/>
  <c r="H54" i="2" s="1"/>
  <c r="L53" i="2"/>
  <c r="L54" i="2"/>
  <c r="N20" i="4"/>
  <c r="J20" i="4"/>
  <c r="J21" i="4"/>
  <c r="N21" i="4"/>
  <c r="G42" i="6"/>
  <c r="M14" i="5"/>
  <c r="J14" i="5"/>
  <c r="H54" i="3"/>
  <c r="H55" i="3" s="1"/>
  <c r="J9" i="6"/>
  <c r="J32" i="6" s="1"/>
  <c r="J22" i="4"/>
  <c r="N22" i="4"/>
  <c r="H53" i="1"/>
  <c r="H54" i="1" s="1"/>
  <c r="F42" i="6"/>
  <c r="O43" i="6"/>
  <c r="O44" i="6"/>
  <c r="J15" i="6"/>
  <c r="J22" i="2"/>
  <c r="N22" i="2"/>
  <c r="D54" i="2"/>
  <c r="D53" i="2"/>
  <c r="R17" i="6"/>
  <c r="N17" i="6"/>
  <c r="N21" i="2"/>
  <c r="J14" i="6"/>
  <c r="J21" i="2"/>
  <c r="J18" i="2"/>
  <c r="J9" i="2" s="1"/>
  <c r="J8" i="2" s="1"/>
  <c r="J43" i="2" s="1"/>
  <c r="J52" i="2" s="1"/>
  <c r="F9" i="2"/>
  <c r="F8" i="2" s="1"/>
  <c r="F43" i="2" s="1"/>
  <c r="F52" i="2" s="1"/>
  <c r="N18" i="2"/>
  <c r="N9" i="2" s="1"/>
  <c r="G41" i="5"/>
  <c r="D42" i="6"/>
  <c r="N16" i="6"/>
  <c r="R16" i="6"/>
  <c r="K5" i="8"/>
  <c r="H5" i="8"/>
  <c r="M13" i="5"/>
  <c r="M8" i="5" s="1"/>
  <c r="M31" i="5" s="1"/>
  <c r="J13" i="5"/>
  <c r="J8" i="5" s="1"/>
  <c r="J31" i="5" s="1"/>
  <c r="F9" i="4"/>
  <c r="F8" i="4" s="1"/>
  <c r="F43" i="4" s="1"/>
  <c r="N18" i="4"/>
  <c r="N9" i="4" s="1"/>
  <c r="N8" i="4" s="1"/>
  <c r="N43" i="4" s="1"/>
  <c r="J18" i="4"/>
  <c r="J9" i="4" s="1"/>
  <c r="N12" i="6"/>
  <c r="N10" i="6" s="1"/>
  <c r="R12" i="6"/>
  <c r="R10" i="6" s="1"/>
  <c r="F42" i="5"/>
  <c r="F43" i="5" s="1"/>
  <c r="C54" i="3"/>
  <c r="C55" i="3" s="1"/>
  <c r="C44" i="6"/>
  <c r="C43" i="6"/>
  <c r="N41" i="5"/>
  <c r="J49" i="4"/>
  <c r="J46" i="4" s="1"/>
  <c r="J47" i="4" s="1"/>
  <c r="N49" i="4"/>
  <c r="N46" i="4" s="1"/>
  <c r="N47" i="4" s="1"/>
  <c r="F46" i="4"/>
  <c r="F47" i="4" s="1"/>
  <c r="I18" i="7"/>
  <c r="I19" i="7" s="1"/>
  <c r="J39" i="5" l="1"/>
  <c r="J34" i="5" s="1"/>
  <c r="J35" i="5" s="1"/>
  <c r="J41" i="5"/>
  <c r="M39" i="5"/>
  <c r="M34" i="5" s="1"/>
  <c r="M35" i="5" s="1"/>
  <c r="F52" i="4"/>
  <c r="D43" i="6"/>
  <c r="D44" i="6" s="1"/>
  <c r="N8" i="2"/>
  <c r="N43" i="2" s="1"/>
  <c r="N52" i="2" s="1"/>
  <c r="J40" i="6"/>
  <c r="J35" i="6" s="1"/>
  <c r="J36" i="6" s="1"/>
  <c r="F53" i="2"/>
  <c r="F54" i="2"/>
  <c r="R15" i="6"/>
  <c r="N15" i="6"/>
  <c r="J53" i="2"/>
  <c r="J54" i="2" s="1"/>
  <c r="F43" i="6"/>
  <c r="F44" i="6" s="1"/>
  <c r="N14" i="6"/>
  <c r="R14" i="6"/>
  <c r="R9" i="6" s="1"/>
  <c r="R32" i="6" s="1"/>
  <c r="N52" i="4"/>
  <c r="G42" i="5"/>
  <c r="G43" i="5"/>
  <c r="N42" i="5"/>
  <c r="N43" i="5" s="1"/>
  <c r="N9" i="6"/>
  <c r="N32" i="6" s="1"/>
  <c r="J8" i="4"/>
  <c r="J43" i="4" s="1"/>
  <c r="J52" i="4" s="1"/>
  <c r="G43" i="6"/>
  <c r="G44" i="6"/>
  <c r="R42" i="6" l="1"/>
  <c r="R40" i="6"/>
  <c r="R35" i="6" s="1"/>
  <c r="R36" i="6" s="1"/>
  <c r="N54" i="4"/>
  <c r="N53" i="4"/>
  <c r="F53" i="4"/>
  <c r="F54" i="4" s="1"/>
  <c r="N40" i="6"/>
  <c r="N35" i="6" s="1"/>
  <c r="N36" i="6" s="1"/>
  <c r="M41" i="5"/>
  <c r="J53" i="4"/>
  <c r="J54" i="4" s="1"/>
  <c r="N53" i="2"/>
  <c r="N54" i="2" s="1"/>
  <c r="J42" i="5"/>
  <c r="J43" i="5"/>
  <c r="J42" i="6"/>
  <c r="M43" i="5" l="1"/>
  <c r="M42" i="5"/>
  <c r="N42" i="6"/>
  <c r="J43" i="6"/>
  <c r="J44" i="6" s="1"/>
  <c r="R44" i="6"/>
  <c r="R43" i="6"/>
  <c r="N43" i="6" l="1"/>
  <c r="N44" i="6" s="1"/>
</calcChain>
</file>

<file path=xl/sharedStrings.xml><?xml version="1.0" encoding="utf-8"?>
<sst xmlns="http://schemas.openxmlformats.org/spreadsheetml/2006/main" count="730" uniqueCount="147">
  <si>
    <t xml:space="preserve">  Додаток 15-5-1                     </t>
  </si>
  <si>
    <r>
      <t xml:space="preserve">Структура тарифів на теплову енергію/комунальну послугу з постачання теплової енергії без урахування витрат на утримання та ремонт центральних теплових пунктів, без урахування витрат на утримання та ремонт індивідуальних теплових пунктів, без урахування витрат на оснащення будівель вузлами комерційного обліку </t>
    </r>
    <r>
      <rPr>
        <sz val="12"/>
        <rFont val="Times New Roman"/>
        <family val="1"/>
        <charset val="204"/>
      </rPr>
      <t xml:space="preserve">для </t>
    </r>
    <r>
      <rPr>
        <b/>
        <sz val="12"/>
        <rFont val="Times New Roman"/>
        <family val="1"/>
        <charset val="204"/>
      </rPr>
      <t>НАСЕЛЕННЯ</t>
    </r>
  </si>
  <si>
    <t xml:space="preserve">№  </t>
  </si>
  <si>
    <t xml:space="preserve">Найменування показників </t>
  </si>
  <si>
    <t>для НАСЕЛЕННЯ</t>
  </si>
  <si>
    <t>20____р. розпор.    від ____ №</t>
  </si>
  <si>
    <t>2022 рік Розпорядження КМВА від 30.08.2022 року №632</t>
  </si>
  <si>
    <t>2022 рік Розпорядження КМВА від 30.09.2022 року №674</t>
  </si>
  <si>
    <t>2024 рік Розпорядження КМВА від 30.09.2024 року №1146</t>
  </si>
  <si>
    <t>2026 рік Розпорядження КМВА від 16.06.2026 року №131</t>
  </si>
  <si>
    <t>прогнозна</t>
  </si>
  <si>
    <t>грн/Гкал</t>
  </si>
  <si>
    <t xml:space="preserve">Планована виробнича собівартість, у тому числі: </t>
  </si>
  <si>
    <t>1.1</t>
  </si>
  <si>
    <t xml:space="preserve">Прямі матеріальні витрати, у тому числі: </t>
  </si>
  <si>
    <t>1.1.1</t>
  </si>
  <si>
    <t xml:space="preserve">На придбання палива </t>
  </si>
  <si>
    <t>1.1.2</t>
  </si>
  <si>
    <t>На оплату послуги з транспортування природного газу</t>
  </si>
  <si>
    <t>1.1.3</t>
  </si>
  <si>
    <t>На оплату послуги з розподілу природного газу</t>
  </si>
  <si>
    <t>1.1.4</t>
  </si>
  <si>
    <t>На придбання електроенергії для технологічних потреб</t>
  </si>
  <si>
    <t>1.1.5</t>
  </si>
  <si>
    <t xml:space="preserve">На холодну воду для технологічних потреб та водовідведення </t>
  </si>
  <si>
    <t>1.1.6</t>
  </si>
  <si>
    <t>На придбання теплової енергії в інших суб'єктів господарювання</t>
  </si>
  <si>
    <t>1.1.7</t>
  </si>
  <si>
    <t>На теплову енергію, вироблену власними ТЕЦ, ТЕС, АЕС, КГУ</t>
  </si>
  <si>
    <t>1.1.8</t>
  </si>
  <si>
    <t>На теплову енергію, вироблену власними установками, що використовують альтернативні джерела енергії</t>
  </si>
  <si>
    <t>1.1.9</t>
  </si>
  <si>
    <t>На транспортування власної та/або купованої теплової енергії іншими суб'єктами господарювання</t>
  </si>
  <si>
    <t>1.1.10</t>
  </si>
  <si>
    <t xml:space="preserve">Матеріали, запасні частини та інші матеріальні ресурси </t>
  </si>
  <si>
    <t>1.2</t>
  </si>
  <si>
    <t>Прямі витрати на оплату праці</t>
  </si>
  <si>
    <t>1.3</t>
  </si>
  <si>
    <t>Інші прямі витрати, у т. ч.:</t>
  </si>
  <si>
    <t>1.3.1</t>
  </si>
  <si>
    <t>Відрахування на соціальні заходи</t>
  </si>
  <si>
    <t>1.3.2</t>
  </si>
  <si>
    <t>Амортизація</t>
  </si>
  <si>
    <t>1.3.3</t>
  </si>
  <si>
    <r>
      <t>На покриття втрат власної теплової енергії у власних теплових мережах</t>
    </r>
    <r>
      <rPr>
        <sz val="12"/>
        <color indexed="8"/>
        <rFont val="Times New Roman"/>
        <family val="1"/>
        <charset val="204"/>
      </rPr>
      <t>, у тому числі:</t>
    </r>
  </si>
  <si>
    <t>1.3.3.1</t>
  </si>
  <si>
    <t>Понаднормативні втрати</t>
  </si>
  <si>
    <t>1.3.4</t>
  </si>
  <si>
    <t>На покриття втрат теплової енергії інших ліцензіатів у теплових мережах, у тому числі:</t>
  </si>
  <si>
    <t>1.3.4.1</t>
  </si>
  <si>
    <t>1.3.5</t>
  </si>
  <si>
    <t>Інші прямі витрати</t>
  </si>
  <si>
    <t>1.4</t>
  </si>
  <si>
    <t>Загальновиробничі витрати, у т. ч.:</t>
  </si>
  <si>
    <t>1.4.1</t>
  </si>
  <si>
    <t xml:space="preserve">На оплату праці </t>
  </si>
  <si>
    <t>1.4.2</t>
  </si>
  <si>
    <t>1.4.3</t>
  </si>
  <si>
    <t>Інші витрати</t>
  </si>
  <si>
    <t xml:space="preserve">Адміністративні витрати, у т. ч.: </t>
  </si>
  <si>
    <t>2.1</t>
  </si>
  <si>
    <t>2.2</t>
  </si>
  <si>
    <t>2.3</t>
  </si>
  <si>
    <t>Витрати на збут, у т. ч.:</t>
  </si>
  <si>
    <t>3.1</t>
  </si>
  <si>
    <t>3.2</t>
  </si>
  <si>
    <t>3.3</t>
  </si>
  <si>
    <t>Інші операційні витрати</t>
  </si>
  <si>
    <t xml:space="preserve">Фінансові витрати </t>
  </si>
  <si>
    <t>Повна собівартість</t>
  </si>
  <si>
    <t>Витрати на відшкодування втрат</t>
  </si>
  <si>
    <t>Перерахування витрат</t>
  </si>
  <si>
    <t>Планований прибуток, у т.ч.:</t>
  </si>
  <si>
    <t>9.1</t>
  </si>
  <si>
    <t>Податок на прибуток</t>
  </si>
  <si>
    <t>9.2</t>
  </si>
  <si>
    <t>Резервний капітал та дивіденди</t>
  </si>
  <si>
    <t>9.3</t>
  </si>
  <si>
    <t>На здійснення заходів інвестиційної програми (інвестиційна складова)</t>
  </si>
  <si>
    <t>9.4</t>
  </si>
  <si>
    <t>На забезпечення обігових коштів</t>
  </si>
  <si>
    <t>9.5</t>
  </si>
  <si>
    <t xml:space="preserve">Інше використання прибутку </t>
  </si>
  <si>
    <t>Тариф на теплову енергію/послугу з постачання теплової енергії, грн/Гкал, без ПДВ</t>
  </si>
  <si>
    <t>Податок на додану вартість</t>
  </si>
  <si>
    <t>Тариф на теплову енергію/послугу з постачання теплової енергії, грн/Гкал, з ПДВ</t>
  </si>
  <si>
    <t>необхідність зміни тарифів пов'язана із зміною тарифу на транспортування теплової енергії іншого ліцензіата (КП "КИЇВТЕПЛОЕНЕРГО"), який є складовою тарифу на теплову енергію ТОВ "ЄВРО-РЕКОНСТРУКЦІЯ", актуалізацією витрат тарифу на постачання теплової енергії  та на виконання процедури встановлення тарифів</t>
  </si>
  <si>
    <t>Генеральний  директор</t>
  </si>
  <si>
    <t>О.А.Сидоренко</t>
  </si>
  <si>
    <t xml:space="preserve">                       (керівник)</t>
  </si>
  <si>
    <t xml:space="preserve">        (підпис)</t>
  </si>
  <si>
    <t>(ініціали, прізвище)</t>
  </si>
  <si>
    <t xml:space="preserve">  Додаток 15-5-1                  </t>
  </si>
  <si>
    <t>Структура тарифів на теплову енергію/комунальну послугу з постачання теплової енергії без урахування витрат на утримання та ремонт центральних теплових пунктів, без урахування витрат на утримання та ремонт індивідуальних теплових пунктів, без урахування витрат на оснащення будівель вузлами комерційного обліку для БЮДЖЕТНИХ УСТАНОВ, ІНШИХ СПОЖИВАЧІВ ТА РЕЛІГІЙНИХ ОРГАНІЗАЦІЙ</t>
  </si>
  <si>
    <t>для бюджетних установ</t>
  </si>
  <si>
    <t>для інших споживачів</t>
  </si>
  <si>
    <t>для релігійних організацій</t>
  </si>
  <si>
    <t xml:space="preserve">  Додаток 15-4                     </t>
  </si>
  <si>
    <r>
      <t xml:space="preserve">Структура тарифів на теплову енергію/комунальну послугу з постачання теплової енергії без урахування витрат на утримання та ремонт центральних теплових пунктів, без урахування витрат на утримання та ремонт індивідуальних теплових пунктів, з урахуванням витрат на оснащення будівель вузлами комерційного обліку для   </t>
    </r>
    <r>
      <rPr>
        <b/>
        <u/>
        <sz val="12"/>
        <rFont val="Times New Roman"/>
        <family val="1"/>
        <charset val="204"/>
      </rPr>
      <t>НАСЕЛЕННЯ</t>
    </r>
  </si>
  <si>
    <t>На здійснення заходів інвестиційної програми (інвестиційна складова), у тому числі:</t>
  </si>
  <si>
    <r>
      <t>9.</t>
    </r>
    <r>
      <rPr>
        <sz val="12"/>
        <rFont val="Times New Roman"/>
        <family val="1"/>
        <charset val="204"/>
      </rPr>
      <t>3.1.</t>
    </r>
  </si>
  <si>
    <r>
      <rPr>
        <sz val="12"/>
        <color indexed="8"/>
        <rFont val="Times New Roman"/>
        <family val="1"/>
        <charset val="204"/>
      </rPr>
      <t xml:space="preserve">На оснащення </t>
    </r>
    <r>
      <rPr>
        <sz val="12"/>
        <rFont val="Times New Roman"/>
        <family val="1"/>
        <charset val="204"/>
      </rPr>
      <t xml:space="preserve">будівель </t>
    </r>
    <r>
      <rPr>
        <sz val="12"/>
        <color indexed="8"/>
        <rFont val="Times New Roman"/>
        <family val="1"/>
        <charset val="204"/>
      </rPr>
      <t xml:space="preserve">вузлами комерційного обліку </t>
    </r>
  </si>
  <si>
    <t>необхідність зміни тарифів пов'язана із зміною тарифу на транспортування теплової енергії іншого ліцензіата (КП "КИЇВТЕПЛОЕНЕРГО"), який є складовою тарифу на теплову енергію ТОВ "ЄВРО-РЕКОНСТРУКЦІЯ", актуалізацією  витрат тарифу на постачання теплової енергії з врахуванням витрат на оснащення будівель вузлами комерційного обліку  та на виконання процедури встановлення тарифів</t>
  </si>
  <si>
    <t xml:space="preserve">  Додаток 15-5-2 </t>
  </si>
  <si>
    <t>Структура тарифів на теплову енергію/комунальну послугу з постачання теплової енергії без урахування витрат на утримання та ремонт центральних теплових пунктів, без урахування витрат на утримання та ремонт індивідуальних теплових пунктів, з урахуванням витрат на оснащення будівель вузлами комерційного обліку для БЮДЖЕТНИХ УСТАНОВ, ІНШИХ СПОЖИВАЧІВ ТА РЕЛІГІЙНИХ ОРГАНІЗАЦІЙ</t>
  </si>
  <si>
    <t xml:space="preserve">  Додаток 15-13                     </t>
  </si>
  <si>
    <r>
      <t xml:space="preserve">Структура тарифів на постачання теплової енергії без урахування витрат на утримання та ремонт індивідуальних теплових пунктів, з урахуванням витрат на оснащення будівель вузлами комерційного обліку </t>
    </r>
    <r>
      <rPr>
        <sz val="12"/>
        <rFont val="Times New Roman"/>
        <family val="1"/>
        <charset val="204"/>
      </rPr>
      <t>(заповнюється окремо для кожної категорії споживачів)</t>
    </r>
  </si>
  <si>
    <t>ТОВ "ЄВРО-РЕКОНСТРУКЦІЯ"</t>
  </si>
  <si>
    <t>для  НАСЕЛЕННЯ</t>
  </si>
  <si>
    <t>для  БЮДЖЕТНИХ УСТАНОВ</t>
  </si>
  <si>
    <t>для  ІНШИХ СПОЖИВАЧІВ</t>
  </si>
  <si>
    <t>для РЕЛІГІЙНИХ ОРГАНІЗАЦІЙ</t>
  </si>
  <si>
    <t xml:space="preserve">Інші прямі матеріальні витрати </t>
  </si>
  <si>
    <t>Інші прямі витрати, у тому числі:</t>
  </si>
  <si>
    <t>Загальновиробничі витрати, у тому числі:</t>
  </si>
  <si>
    <t xml:space="preserve">Адміністративні витрати, у тому числі: </t>
  </si>
  <si>
    <t>Витрати на збут, у тому числі:</t>
  </si>
  <si>
    <t>Планований прибуток, у тому числі:</t>
  </si>
  <si>
    <t>Тариф на постачання теплової енергії, грн/Гкал, без ПДВ</t>
  </si>
  <si>
    <t>Тариф на постачання теплової енергії, грн/Гкал, з ПДВ</t>
  </si>
  <si>
    <t>необхідність зміни тарифів пов'язана із  актуалізацією  витрат тарифу на постачання теплової енергії з врахуванням витрат на оснащення будівель вузлами комерційного обліку  та на виконання процедури встановлення тарифів</t>
  </si>
  <si>
    <t xml:space="preserve">  Додаток 15-15                    </t>
  </si>
  <si>
    <r>
      <t xml:space="preserve">Структура тарифів на постачання теплової енергії без урахування витрат на утримання та ремонт індивідуальних теплових пунктів, без урахування витрат на оснащення будівель вузлами комерційного обліку                                                                                                                                             </t>
    </r>
    <r>
      <rPr>
        <sz val="16"/>
        <rFont val="Times New Roman"/>
        <family val="1"/>
        <charset val="204"/>
      </rPr>
      <t>(заповнюється окремо для кожної категорії споживачів)</t>
    </r>
  </si>
  <si>
    <t>необхідність зміни тарифів пов'язана із актуалізацією витрат тарифу на постачання теплової енергії  та на виконання процедури встановлення тарифів</t>
  </si>
  <si>
    <t xml:space="preserve">  Додаток 15-22                </t>
  </si>
  <si>
    <t xml:space="preserve">Структура тарифів на послугу з постачання гарячої води без урахування витрат на утримання та ремонт центральних теплових пунктів, без урахування витрат на утримання та ремонт індивідуальних теплових пунктів, з урахуванням витрат на оснащення будівель вузлами комерційного обліку </t>
  </si>
  <si>
    <t>ТОВ "ЄВРО-РЕКОНСТРУКЦІЯ</t>
  </si>
  <si>
    <t>Для потреб населення</t>
  </si>
  <si>
    <t>Для потреб бюджетних установ</t>
  </si>
  <si>
    <t>Для потреб інших споживачів</t>
  </si>
  <si>
    <t>2022 рік розпорядження    КМВА від 30.09.2022 №  674</t>
  </si>
  <si>
    <r>
      <t>грн/м</t>
    </r>
    <r>
      <rPr>
        <sz val="12"/>
        <rFont val="Calibri"/>
        <family val="2"/>
        <charset val="204"/>
      </rPr>
      <t>³</t>
    </r>
  </si>
  <si>
    <t>грн/м³</t>
  </si>
  <si>
    <t>На придбання теплової енергії для надання послуг з постачання гарячої води</t>
  </si>
  <si>
    <t>На питну воду для надання послуг з постачання гарячої води</t>
  </si>
  <si>
    <t>Повна планована собівартість послуг</t>
  </si>
  <si>
    <t>Планований прибуток, усього, зокрема:</t>
  </si>
  <si>
    <t>4.1</t>
  </si>
  <si>
    <t>Прибуток у тарифі на теплову енергію для потреб відповідної категорії споживачів</t>
  </si>
  <si>
    <t>4.2</t>
  </si>
  <si>
    <t>Тариф на послугу з постачання гарячої води, грн/м³, без ПДВ</t>
  </si>
  <si>
    <t>Тариф на послугу з постачання гарячої води, грн/м³, з ПДВ</t>
  </si>
  <si>
    <t>необхідність зміни тарифів пов'язана із зміною тарифів на теплову енергію  з врахуванням витрат на оснащення будівель вузлами комерційного обліку,  зміною тарифів на холодну воду для створення послуги з постачання гарячої води та на виконання процедури встановлення тарифів</t>
  </si>
  <si>
    <t>Генеральний директор</t>
  </si>
  <si>
    <t xml:space="preserve">  Додаток 15-23            </t>
  </si>
  <si>
    <t>Структура тарифів на послугу з постачання гарячої води без урахування витрат на утримання та ремонт центральних теплових пунктів, без урахування витрат на утримання та ремонт індивідуальних теплових пунктів, без урахування витрат на оснащення будівель вузлами комерційного обліку для  категорій споживачів населення, бюджетні установи, інші споживачі</t>
  </si>
  <si>
    <t>необхідність зміни тарифів пов'язана із зміною тарифів на теплову енергію,  зміною тарифів на холодну воду для створення послуги з постачання гарячої води та на виконання процедури встановлення тарифів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</si>
</sst>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7" x14ac:knownFonts="1">
    <font>
      <sz val="12"/>
      <color theme="1"/>
      <name val="Calibri"/>
      <family val="2"/>
      <charset val="204"/>
      <scheme val="minor"/>
    </font>
    <font>
      <sz val="11"/>
      <color theme="1"/>
      <name val="Calibri"/>
      <family val="2"/>
      <charset val="204"/>
      <scheme val="minor"/>
    </font>
    <font>
      <sz val="10"/>
      <name val="Arial"/>
      <family val="2"/>
      <charset val="204"/>
    </font>
    <font>
      <sz val="12"/>
      <name val="Times New Roman"/>
      <family val="1"/>
      <charset val="204"/>
    </font>
    <font>
      <b/>
      <sz val="14"/>
      <name val="Times New Roman"/>
      <family val="1"/>
      <charset val="204"/>
    </font>
    <font>
      <b/>
      <sz val="14"/>
      <color theme="1"/>
      <name val="Calibri"/>
      <family val="2"/>
      <charset val="204"/>
      <scheme val="minor"/>
    </font>
    <font>
      <b/>
      <sz val="12"/>
      <name val="Times New Roman"/>
      <family val="1"/>
      <charset val="204"/>
    </font>
    <font>
      <u/>
      <sz val="12"/>
      <name val="Times New Roman"/>
      <family val="1"/>
      <charset val="204"/>
    </font>
    <font>
      <sz val="11"/>
      <color theme="1"/>
      <name val="Calibri"/>
      <family val="2"/>
      <charset val="1"/>
      <scheme val="minor"/>
    </font>
    <font>
      <b/>
      <sz val="16"/>
      <color theme="1"/>
      <name val="Times New Roman"/>
      <family val="1"/>
      <charset val="204"/>
    </font>
    <font>
      <sz val="12"/>
      <color theme="1"/>
      <name val="Times New Roman"/>
      <family val="1"/>
      <charset val="204"/>
    </font>
    <font>
      <sz val="14"/>
      <name val="Times New Roman"/>
      <family val="1"/>
      <charset val="204"/>
    </font>
    <font>
      <sz val="14"/>
      <color theme="9" tint="-0.499984740745262"/>
      <name val="Times New Roman"/>
      <family val="1"/>
      <charset val="204"/>
    </font>
    <font>
      <sz val="12"/>
      <color indexed="8"/>
      <name val="Times New Roman"/>
      <family val="1"/>
      <charset val="204"/>
    </font>
    <font>
      <b/>
      <sz val="12"/>
      <color theme="1"/>
      <name val="Times New Roman"/>
      <family val="1"/>
      <charset val="204"/>
    </font>
    <font>
      <b/>
      <sz val="14"/>
      <color theme="1"/>
      <name val="Times New Roman"/>
      <family val="1"/>
      <charset val="204"/>
    </font>
    <font>
      <sz val="11"/>
      <color theme="1"/>
      <name val="Times New Roman"/>
      <family val="1"/>
      <charset val="204"/>
    </font>
    <font>
      <sz val="10"/>
      <color theme="1"/>
      <name val="Times New Roman"/>
      <family val="1"/>
      <charset val="204"/>
    </font>
    <font>
      <b/>
      <u/>
      <sz val="12"/>
      <name val="Times New Roman"/>
      <family val="1"/>
      <charset val="204"/>
    </font>
    <font>
      <sz val="12"/>
      <color theme="9" tint="-0.499984740745262"/>
      <name val="Times New Roman"/>
      <family val="1"/>
      <charset val="204"/>
    </font>
    <font>
      <b/>
      <sz val="16"/>
      <name val="Times New Roman"/>
      <family val="1"/>
      <charset val="204"/>
    </font>
    <font>
      <sz val="16"/>
      <name val="Times New Roman"/>
      <family val="1"/>
      <charset val="204"/>
    </font>
    <font>
      <b/>
      <u/>
      <sz val="14"/>
      <name val="Times New Roman"/>
      <family val="1"/>
      <charset val="204"/>
    </font>
    <font>
      <b/>
      <sz val="12"/>
      <color theme="1"/>
      <name val="Calibri"/>
      <family val="2"/>
      <charset val="204"/>
      <scheme val="minor"/>
    </font>
    <font>
      <sz val="12"/>
      <name val="Calibri"/>
      <family val="2"/>
      <charset val="204"/>
    </font>
    <font>
      <b/>
      <sz val="12"/>
      <color rgb="FF000000"/>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75">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style="thin">
        <color indexed="64"/>
      </top>
      <bottom style="medium">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right/>
      <top style="thin">
        <color rgb="FF000000"/>
      </top>
      <bottom style="thin">
        <color rgb="FF000000"/>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rgb="FF000000"/>
      </right>
      <top style="thin">
        <color indexed="64"/>
      </top>
      <bottom style="thin">
        <color indexed="64"/>
      </bottom>
      <diagonal/>
    </border>
    <border>
      <left style="medium">
        <color indexed="64"/>
      </left>
      <right/>
      <top/>
      <bottom style="thin">
        <color rgb="FF00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0" fontId="2" fillId="0" borderId="0"/>
    <xf numFmtId="0" fontId="8" fillId="0" borderId="0"/>
    <xf numFmtId="0" fontId="1" fillId="0" borderId="0"/>
  </cellStyleXfs>
  <cellXfs count="284">
    <xf numFmtId="0" fontId="0" fillId="0" borderId="0" xfId="0"/>
    <xf numFmtId="0" fontId="3" fillId="0" borderId="0" xfId="1" applyFont="1" applyAlignment="1">
      <alignment horizontal="center" vertical="center"/>
    </xf>
    <xf numFmtId="0" fontId="3" fillId="0" borderId="0" xfId="1" applyFont="1"/>
    <xf numFmtId="0" fontId="4" fillId="0" borderId="0" xfId="1" applyFont="1" applyAlignment="1">
      <alignment horizontal="right"/>
    </xf>
    <xf numFmtId="0" fontId="5" fillId="0" borderId="0" xfId="0" applyFont="1" applyAlignment="1">
      <alignment horizontal="right"/>
    </xf>
    <xf numFmtId="0" fontId="6" fillId="0" borderId="0" xfId="1" applyFont="1" applyAlignment="1">
      <alignment horizontal="center" vertical="center" wrapText="1"/>
    </xf>
    <xf numFmtId="0" fontId="0" fillId="0" borderId="0" xfId="0" applyAlignment="1">
      <alignment horizontal="center"/>
    </xf>
    <xf numFmtId="0" fontId="7" fillId="0" borderId="0" xfId="1" applyFont="1" applyAlignment="1">
      <alignment vertical="center" wrapText="1"/>
    </xf>
    <xf numFmtId="0" fontId="9" fillId="0" borderId="0" xfId="2" applyFont="1" applyAlignment="1">
      <alignment horizontal="center" vertical="center" wrapText="1"/>
    </xf>
    <xf numFmtId="0" fontId="3" fillId="0" borderId="1" xfId="1" applyFont="1" applyBorder="1" applyAlignment="1">
      <alignment horizontal="center" vertical="center" wrapText="1"/>
    </xf>
    <xf numFmtId="0" fontId="9" fillId="0" borderId="0" xfId="2" applyFont="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3" xfId="1" applyFont="1" applyBorder="1" applyAlignment="1">
      <alignment horizontal="center" wrapText="1"/>
    </xf>
    <xf numFmtId="0" fontId="3" fillId="0" borderId="14" xfId="1" applyFont="1" applyBorder="1" applyAlignment="1">
      <alignment horizontal="center" vertical="center" wrapText="1"/>
    </xf>
    <xf numFmtId="0" fontId="10" fillId="0" borderId="13" xfId="0" applyFont="1" applyBorder="1" applyAlignment="1">
      <alignment horizontal="center"/>
    </xf>
    <xf numFmtId="0" fontId="10" fillId="0" borderId="4" xfId="0" applyFont="1" applyBorder="1" applyAlignment="1">
      <alignment horizontal="center"/>
    </xf>
    <xf numFmtId="0" fontId="3" fillId="0" borderId="15" xfId="1" applyFont="1" applyBorder="1" applyAlignment="1">
      <alignment horizontal="center" vertical="center" wrapText="1"/>
    </xf>
    <xf numFmtId="0" fontId="6" fillId="0" borderId="16" xfId="1" applyFont="1" applyBorder="1" applyAlignment="1">
      <alignment horizontal="left" vertical="center" wrapText="1"/>
    </xf>
    <xf numFmtId="2" fontId="3" fillId="0" borderId="17" xfId="1" applyNumberFormat="1" applyFont="1" applyBorder="1" applyAlignment="1">
      <alignment horizontal="center" vertical="center"/>
    </xf>
    <xf numFmtId="4" fontId="4" fillId="0" borderId="16" xfId="1" applyNumberFormat="1" applyFont="1" applyBorder="1" applyAlignment="1">
      <alignment horizontal="center" vertical="center"/>
    </xf>
    <xf numFmtId="4" fontId="4" fillId="2" borderId="16" xfId="1" applyNumberFormat="1" applyFont="1" applyFill="1" applyBorder="1" applyAlignment="1">
      <alignment horizontal="center" vertical="center"/>
    </xf>
    <xf numFmtId="4" fontId="4" fillId="2" borderId="18" xfId="1" applyNumberFormat="1" applyFont="1" applyFill="1" applyBorder="1" applyAlignment="1">
      <alignment horizontal="center" vertical="center"/>
    </xf>
    <xf numFmtId="0" fontId="3" fillId="0" borderId="19" xfId="1" applyFont="1" applyBorder="1" applyAlignment="1">
      <alignment horizontal="center" vertical="center" wrapText="1"/>
    </xf>
    <xf numFmtId="0" fontId="3" fillId="0" borderId="20" xfId="1" applyFont="1" applyBorder="1" applyAlignment="1">
      <alignment horizontal="left" vertical="center" wrapText="1" indent="1"/>
    </xf>
    <xf numFmtId="2" fontId="3" fillId="0" borderId="21" xfId="1" applyNumberFormat="1" applyFont="1" applyBorder="1" applyAlignment="1">
      <alignment horizontal="center" vertical="center"/>
    </xf>
    <xf numFmtId="4" fontId="11" fillId="0" borderId="20" xfId="1" applyNumberFormat="1" applyFont="1" applyBorder="1" applyAlignment="1">
      <alignment horizontal="center" vertical="center"/>
    </xf>
    <xf numFmtId="4" fontId="11" fillId="2" borderId="20" xfId="1" applyNumberFormat="1" applyFont="1" applyFill="1" applyBorder="1" applyAlignment="1">
      <alignment horizontal="center" vertical="center"/>
    </xf>
    <xf numFmtId="4" fontId="11" fillId="2" borderId="22" xfId="1" applyNumberFormat="1" applyFont="1" applyFill="1" applyBorder="1" applyAlignment="1">
      <alignment horizontal="center" vertical="center"/>
    </xf>
    <xf numFmtId="0" fontId="10" fillId="0" borderId="23" xfId="0" applyFont="1" applyBorder="1" applyAlignment="1">
      <alignment horizontal="left" vertical="center" wrapText="1" indent="3"/>
    </xf>
    <xf numFmtId="2" fontId="11" fillId="0" borderId="20" xfId="1" applyNumberFormat="1" applyFont="1" applyBorder="1" applyAlignment="1">
      <alignment horizontal="center" vertical="center"/>
    </xf>
    <xf numFmtId="2" fontId="11" fillId="2" borderId="20" xfId="1" applyNumberFormat="1" applyFont="1" applyFill="1" applyBorder="1" applyAlignment="1">
      <alignment horizontal="center" vertical="center"/>
    </xf>
    <xf numFmtId="2" fontId="11" fillId="2" borderId="22" xfId="1" applyNumberFormat="1" applyFont="1" applyFill="1" applyBorder="1" applyAlignment="1">
      <alignment horizontal="center" vertical="center"/>
    </xf>
    <xf numFmtId="49" fontId="3" fillId="0" borderId="19" xfId="1" applyNumberFormat="1" applyFont="1" applyBorder="1" applyAlignment="1">
      <alignment horizontal="center" vertical="center" wrapText="1"/>
    </xf>
    <xf numFmtId="49" fontId="10" fillId="0" borderId="19" xfId="0" applyNumberFormat="1" applyFont="1" applyBorder="1" applyAlignment="1">
      <alignment horizontal="center" vertical="center" wrapText="1"/>
    </xf>
    <xf numFmtId="4" fontId="4" fillId="0" borderId="20" xfId="1" applyNumberFormat="1" applyFont="1" applyBorder="1" applyAlignment="1">
      <alignment horizontal="center" vertical="center"/>
    </xf>
    <xf numFmtId="4" fontId="4" fillId="2" borderId="20" xfId="1" applyNumberFormat="1" applyFont="1" applyFill="1" applyBorder="1" applyAlignment="1">
      <alignment horizontal="center" vertical="center"/>
    </xf>
    <xf numFmtId="4" fontId="4" fillId="2" borderId="22" xfId="1" applyNumberFormat="1" applyFont="1" applyFill="1" applyBorder="1" applyAlignment="1">
      <alignment horizontal="center" vertical="center"/>
    </xf>
    <xf numFmtId="2" fontId="4" fillId="0" borderId="20" xfId="1" applyNumberFormat="1" applyFont="1" applyBorder="1" applyAlignment="1">
      <alignment horizontal="center" vertical="center"/>
    </xf>
    <xf numFmtId="2" fontId="4" fillId="2" borderId="20" xfId="1" applyNumberFormat="1" applyFont="1" applyFill="1" applyBorder="1" applyAlignment="1">
      <alignment horizontal="center" vertical="center"/>
    </xf>
    <xf numFmtId="2" fontId="4" fillId="2" borderId="22" xfId="1" applyNumberFormat="1" applyFont="1" applyFill="1" applyBorder="1" applyAlignment="1">
      <alignment horizontal="center" vertical="center"/>
    </xf>
    <xf numFmtId="2" fontId="0" fillId="0" borderId="0" xfId="0" applyNumberFormat="1"/>
    <xf numFmtId="2" fontId="12" fillId="2" borderId="22" xfId="1" applyNumberFormat="1" applyFont="1" applyFill="1" applyBorder="1" applyAlignment="1">
      <alignment horizontal="center" vertical="center"/>
    </xf>
    <xf numFmtId="2" fontId="12" fillId="0" borderId="20" xfId="1" applyNumberFormat="1" applyFont="1" applyBorder="1" applyAlignment="1">
      <alignment horizontal="center" vertical="center"/>
    </xf>
    <xf numFmtId="2" fontId="12" fillId="2" borderId="20" xfId="1" applyNumberFormat="1" applyFont="1" applyFill="1" applyBorder="1" applyAlignment="1">
      <alignment horizontal="center" vertical="center"/>
    </xf>
    <xf numFmtId="0" fontId="10" fillId="0" borderId="24" xfId="0" applyFont="1" applyBorder="1" applyAlignment="1">
      <alignment horizontal="left" vertical="center" wrapText="1" indent="5"/>
    </xf>
    <xf numFmtId="49" fontId="3" fillId="0" borderId="25" xfId="1" applyNumberFormat="1" applyFont="1" applyBorder="1" applyAlignment="1">
      <alignment horizontal="center" vertical="center" wrapText="1"/>
    </xf>
    <xf numFmtId="49" fontId="10" fillId="0" borderId="26" xfId="0" applyNumberFormat="1" applyFont="1" applyBorder="1" applyAlignment="1">
      <alignment horizontal="center" vertical="center" wrapText="1"/>
    </xf>
    <xf numFmtId="49" fontId="10" fillId="0" borderId="27" xfId="0" applyNumberFormat="1" applyFont="1" applyBorder="1" applyAlignment="1">
      <alignment horizontal="center" vertical="center" wrapText="1"/>
    </xf>
    <xf numFmtId="0" fontId="10" fillId="0" borderId="26" xfId="0" applyFont="1" applyBorder="1" applyAlignment="1">
      <alignment horizontal="center" vertical="center" wrapText="1"/>
    </xf>
    <xf numFmtId="0" fontId="14" fillId="0" borderId="24" xfId="0" applyFont="1" applyBorder="1" applyAlignment="1">
      <alignment vertical="center" wrapText="1"/>
    </xf>
    <xf numFmtId="0" fontId="10" fillId="0" borderId="24" xfId="0" applyFont="1" applyBorder="1" applyAlignment="1">
      <alignment horizontal="left" vertical="center" wrapText="1" indent="1"/>
    </xf>
    <xf numFmtId="0" fontId="3" fillId="0" borderId="5" xfId="1" applyFont="1" applyBorder="1" applyAlignment="1">
      <alignment horizontal="left" vertical="center" wrapText="1" indent="1"/>
    </xf>
    <xf numFmtId="0" fontId="6" fillId="0" borderId="20" xfId="1" applyFont="1" applyBorder="1" applyAlignment="1">
      <alignment vertical="center" wrapText="1"/>
    </xf>
    <xf numFmtId="0" fontId="3" fillId="0" borderId="20" xfId="1" applyFont="1" applyBorder="1" applyAlignment="1">
      <alignment vertical="center" wrapText="1"/>
    </xf>
    <xf numFmtId="0" fontId="10" fillId="0" borderId="24" xfId="0" applyFont="1" applyBorder="1" applyAlignment="1">
      <alignment vertical="center" wrapText="1"/>
    </xf>
    <xf numFmtId="0" fontId="10" fillId="0" borderId="5" xfId="0" applyFont="1" applyBorder="1" applyAlignment="1">
      <alignment vertical="center" wrapText="1"/>
    </xf>
    <xf numFmtId="0" fontId="6" fillId="0" borderId="20" xfId="1" applyFont="1" applyBorder="1" applyAlignment="1">
      <alignment horizontal="left" vertical="center" wrapText="1"/>
    </xf>
    <xf numFmtId="0" fontId="14" fillId="0" borderId="24" xfId="0" applyFont="1" applyBorder="1" applyAlignment="1">
      <alignment horizontal="left" vertical="center" wrapText="1" indent="1"/>
    </xf>
    <xf numFmtId="4" fontId="4" fillId="0" borderId="22" xfId="1" applyNumberFormat="1" applyFont="1" applyBorder="1" applyAlignment="1">
      <alignment horizontal="center" vertical="center"/>
    </xf>
    <xf numFmtId="4" fontId="0" fillId="0" borderId="0" xfId="0" applyNumberFormat="1"/>
    <xf numFmtId="0" fontId="10" fillId="0" borderId="27" xfId="0" applyFont="1" applyBorder="1" applyAlignment="1">
      <alignment horizontal="center" vertical="center" wrapText="1"/>
    </xf>
    <xf numFmtId="0" fontId="3" fillId="0" borderId="28" xfId="1" applyFont="1" applyBorder="1" applyAlignment="1">
      <alignment horizontal="center" vertical="center" wrapText="1"/>
    </xf>
    <xf numFmtId="0" fontId="14" fillId="0" borderId="11" xfId="0" applyFont="1" applyBorder="1" applyAlignment="1">
      <alignment vertical="center" wrapText="1"/>
    </xf>
    <xf numFmtId="2" fontId="3" fillId="0" borderId="10" xfId="1" applyNumberFormat="1" applyFont="1" applyBorder="1" applyAlignment="1">
      <alignment horizontal="center" vertical="center"/>
    </xf>
    <xf numFmtId="4" fontId="4" fillId="0" borderId="11" xfId="1" applyNumberFormat="1" applyFont="1" applyBorder="1" applyAlignment="1">
      <alignment horizontal="center" vertical="center"/>
    </xf>
    <xf numFmtId="4" fontId="4" fillId="2" borderId="11" xfId="1" applyNumberFormat="1" applyFont="1" applyFill="1" applyBorder="1" applyAlignment="1">
      <alignment horizontal="center" vertical="center"/>
    </xf>
    <xf numFmtId="4" fontId="4" fillId="2" borderId="12" xfId="1" applyNumberFormat="1" applyFont="1" applyFill="1" applyBorder="1" applyAlignment="1">
      <alignment horizontal="center" vertical="center"/>
    </xf>
    <xf numFmtId="0" fontId="3" fillId="0" borderId="29" xfId="1" applyFont="1" applyBorder="1" applyAlignment="1">
      <alignment horizontal="left" vertical="center" wrapText="1"/>
    </xf>
    <xf numFmtId="0" fontId="15" fillId="0" borderId="30" xfId="0" applyFont="1" applyBorder="1" applyAlignment="1">
      <alignment vertical="center"/>
    </xf>
    <xf numFmtId="0" fontId="10" fillId="0" borderId="0" xfId="0" applyFont="1" applyAlignment="1">
      <alignment horizontal="center" vertical="center" wrapText="1"/>
    </xf>
    <xf numFmtId="0" fontId="15" fillId="0" borderId="0" xfId="0" applyFont="1" applyAlignment="1">
      <alignment vertical="center"/>
    </xf>
    <xf numFmtId="0" fontId="10" fillId="0" borderId="0" xfId="0" applyFont="1" applyAlignment="1">
      <alignment horizontal="left" vertical="center" wrapText="1"/>
    </xf>
    <xf numFmtId="0" fontId="16" fillId="0" borderId="0" xfId="3" applyFont="1" applyAlignment="1">
      <alignment wrapText="1"/>
    </xf>
    <xf numFmtId="0" fontId="0" fillId="0" borderId="0" xfId="0" applyAlignment="1">
      <alignmen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0" fontId="10" fillId="0" borderId="0" xfId="0" applyFont="1" applyAlignment="1">
      <alignment horizontal="left" vertical="center"/>
    </xf>
    <xf numFmtId="0" fontId="10" fillId="0" borderId="0" xfId="0" applyFont="1" applyAlignment="1">
      <alignment vertical="center"/>
    </xf>
    <xf numFmtId="0" fontId="17" fillId="0" borderId="0" xfId="3" applyFont="1" applyAlignment="1">
      <alignment horizontal="center" vertical="center" wrapText="1"/>
    </xf>
    <xf numFmtId="0" fontId="0" fillId="0" borderId="0" xfId="0" applyAlignment="1">
      <alignment horizontal="left" vertical="center" wrapText="1"/>
    </xf>
    <xf numFmtId="0" fontId="1" fillId="0" borderId="0" xfId="3" applyAlignment="1">
      <alignment wrapText="1"/>
    </xf>
    <xf numFmtId="0" fontId="3" fillId="0" borderId="0" xfId="1" applyFont="1" applyAlignment="1">
      <alignment horizontal="right"/>
    </xf>
    <xf numFmtId="0" fontId="0" fillId="0" borderId="0" xfId="0" applyAlignment="1">
      <alignment horizontal="right"/>
    </xf>
    <xf numFmtId="0" fontId="4" fillId="0" borderId="0" xfId="1" applyFont="1" applyAlignment="1">
      <alignment horizontal="left"/>
    </xf>
    <xf numFmtId="0" fontId="5" fillId="0" borderId="0" xfId="0" applyFont="1" applyAlignment="1">
      <alignment horizontal="left"/>
    </xf>
    <xf numFmtId="0" fontId="6" fillId="0" borderId="0" xfId="1" applyFont="1" applyAlignment="1">
      <alignment horizontal="center" vertical="center" wrapText="1"/>
    </xf>
    <xf numFmtId="0" fontId="9" fillId="0" borderId="31" xfId="2" applyFont="1" applyBorder="1" applyAlignment="1">
      <alignment horizontal="center" vertical="center" wrapText="1"/>
    </xf>
    <xf numFmtId="0" fontId="3" fillId="0" borderId="32" xfId="1" applyFont="1" applyBorder="1" applyAlignment="1">
      <alignment horizontal="center" vertical="center" wrapText="1"/>
    </xf>
    <xf numFmtId="0" fontId="3" fillId="0" borderId="33" xfId="1" applyFont="1" applyBorder="1" applyAlignment="1">
      <alignment horizontal="center" vertical="center" wrapText="1"/>
    </xf>
    <xf numFmtId="0" fontId="6" fillId="0" borderId="34" xfId="1" applyFont="1" applyBorder="1" applyAlignment="1">
      <alignment horizontal="center" vertical="center" wrapText="1"/>
    </xf>
    <xf numFmtId="0" fontId="6"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3" fillId="0" borderId="37" xfId="1" applyFont="1" applyBorder="1" applyAlignment="1">
      <alignment horizontal="center" vertical="center" wrapText="1"/>
    </xf>
    <xf numFmtId="0" fontId="3" fillId="0" borderId="38" xfId="1" applyFont="1" applyBorder="1" applyAlignment="1">
      <alignment horizontal="center" vertical="center" wrapText="1"/>
    </xf>
    <xf numFmtId="0" fontId="10" fillId="0" borderId="39" xfId="0" applyFont="1" applyBorder="1" applyAlignment="1">
      <alignment horizontal="center"/>
    </xf>
    <xf numFmtId="0" fontId="10" fillId="0" borderId="40" xfId="0" applyFont="1" applyBorder="1" applyAlignment="1">
      <alignment horizontal="center"/>
    </xf>
    <xf numFmtId="4" fontId="4" fillId="0" borderId="41" xfId="1" applyNumberFormat="1" applyFont="1" applyBorder="1" applyAlignment="1">
      <alignment horizontal="center" vertical="center"/>
    </xf>
    <xf numFmtId="4" fontId="4" fillId="0" borderId="42" xfId="1" applyNumberFormat="1" applyFont="1" applyBorder="1" applyAlignment="1">
      <alignment horizontal="center" vertical="center"/>
    </xf>
    <xf numFmtId="4" fontId="11" fillId="0" borderId="43" xfId="1" applyNumberFormat="1" applyFont="1" applyBorder="1" applyAlignment="1">
      <alignment horizontal="center" vertical="center"/>
    </xf>
    <xf numFmtId="4" fontId="11" fillId="0" borderId="44" xfId="1" applyNumberFormat="1" applyFont="1" applyBorder="1" applyAlignment="1">
      <alignment horizontal="center" vertical="center"/>
    </xf>
    <xf numFmtId="4" fontId="4" fillId="0" borderId="43" xfId="1" applyNumberFormat="1" applyFont="1" applyBorder="1" applyAlignment="1">
      <alignment horizontal="center" vertical="center"/>
    </xf>
    <xf numFmtId="4" fontId="4" fillId="0" borderId="44" xfId="1" applyNumberFormat="1" applyFont="1" applyBorder="1" applyAlignment="1">
      <alignment horizontal="center" vertical="center"/>
    </xf>
    <xf numFmtId="2" fontId="4" fillId="0" borderId="43" xfId="1" applyNumberFormat="1" applyFont="1" applyBorder="1" applyAlignment="1">
      <alignment horizontal="center" vertical="center"/>
    </xf>
    <xf numFmtId="2" fontId="4" fillId="0" borderId="44" xfId="1" applyNumberFormat="1" applyFont="1" applyBorder="1" applyAlignment="1">
      <alignment horizontal="center" vertical="center"/>
    </xf>
    <xf numFmtId="2" fontId="11" fillId="0" borderId="43" xfId="1" applyNumberFormat="1" applyFont="1" applyBorder="1" applyAlignment="1">
      <alignment horizontal="center" vertical="center"/>
    </xf>
    <xf numFmtId="2" fontId="11" fillId="0" borderId="44" xfId="1" applyNumberFormat="1" applyFont="1" applyBorder="1" applyAlignment="1">
      <alignment horizontal="center" vertical="center"/>
    </xf>
    <xf numFmtId="2" fontId="12" fillId="0" borderId="43" xfId="1" applyNumberFormat="1" applyFont="1" applyBorder="1" applyAlignment="1">
      <alignment horizontal="center" vertical="center"/>
    </xf>
    <xf numFmtId="2" fontId="12" fillId="0" borderId="44" xfId="1" applyNumberFormat="1" applyFont="1" applyBorder="1" applyAlignment="1">
      <alignment horizontal="center" vertical="center"/>
    </xf>
    <xf numFmtId="4" fontId="11" fillId="2" borderId="44" xfId="1" applyNumberFormat="1" applyFont="1" applyFill="1" applyBorder="1" applyAlignment="1">
      <alignment horizontal="center" vertical="center"/>
    </xf>
    <xf numFmtId="4" fontId="4" fillId="0" borderId="37" xfId="1" applyNumberFormat="1" applyFont="1" applyBorder="1" applyAlignment="1">
      <alignment horizontal="center" vertical="center"/>
    </xf>
    <xf numFmtId="4" fontId="4" fillId="0" borderId="38" xfId="1" applyNumberFormat="1" applyFont="1" applyBorder="1" applyAlignment="1">
      <alignment horizontal="center" vertical="center"/>
    </xf>
    <xf numFmtId="0" fontId="3" fillId="0" borderId="29" xfId="1" applyFont="1" applyBorder="1" applyAlignment="1">
      <alignment horizontal="left" vertical="center" wrapText="1"/>
    </xf>
    <xf numFmtId="0" fontId="3" fillId="0" borderId="8" xfId="1" applyFont="1" applyBorder="1" applyAlignment="1">
      <alignment horizontal="center" vertical="center" wrapText="1"/>
    </xf>
    <xf numFmtId="0" fontId="3" fillId="0" borderId="45" xfId="1" applyFont="1" applyBorder="1" applyAlignment="1">
      <alignment horizontal="center" vertical="center" wrapText="1"/>
    </xf>
    <xf numFmtId="0" fontId="3" fillId="0" borderId="16" xfId="1" applyFont="1" applyBorder="1" applyAlignment="1">
      <alignment horizontal="center" wrapText="1"/>
    </xf>
    <xf numFmtId="0" fontId="3" fillId="0" borderId="30" xfId="1" applyFont="1" applyBorder="1" applyAlignment="1">
      <alignment horizontal="center" vertical="center" wrapText="1"/>
    </xf>
    <xf numFmtId="0" fontId="10" fillId="0" borderId="7" xfId="0" applyFont="1" applyBorder="1" applyAlignment="1">
      <alignment horizontal="center"/>
    </xf>
    <xf numFmtId="0" fontId="10" fillId="0" borderId="6" xfId="0" applyFont="1" applyBorder="1" applyAlignment="1">
      <alignment horizontal="center"/>
    </xf>
    <xf numFmtId="0" fontId="10" fillId="0" borderId="18" xfId="0" applyFont="1" applyBorder="1" applyAlignment="1">
      <alignment horizontal="center"/>
    </xf>
    <xf numFmtId="2" fontId="3" fillId="0" borderId="46" xfId="1" applyNumberFormat="1" applyFont="1" applyBorder="1" applyAlignment="1">
      <alignment horizontal="center" vertical="center"/>
    </xf>
    <xf numFmtId="4" fontId="4" fillId="0" borderId="30" xfId="1" applyNumberFormat="1" applyFont="1" applyBorder="1" applyAlignment="1">
      <alignment horizontal="center" vertical="center"/>
    </xf>
    <xf numFmtId="2" fontId="4" fillId="0" borderId="22" xfId="1" applyNumberFormat="1" applyFont="1" applyBorder="1" applyAlignment="1">
      <alignment horizontal="center" vertical="center"/>
    </xf>
    <xf numFmtId="0" fontId="6" fillId="0" borderId="20" xfId="1" applyFont="1" applyBorder="1" applyAlignment="1">
      <alignment horizontal="left" vertical="center" wrapText="1" indent="1"/>
    </xf>
    <xf numFmtId="4" fontId="11" fillId="0" borderId="46" xfId="1" applyNumberFormat="1" applyFont="1" applyBorder="1" applyAlignment="1">
      <alignment horizontal="center" vertical="center"/>
    </xf>
    <xf numFmtId="2" fontId="11" fillId="0" borderId="22" xfId="1" applyNumberFormat="1" applyFont="1" applyBorder="1" applyAlignment="1">
      <alignment horizontal="center" vertical="center"/>
    </xf>
    <xf numFmtId="2" fontId="11" fillId="0" borderId="46" xfId="1" applyNumberFormat="1" applyFont="1" applyBorder="1" applyAlignment="1">
      <alignment horizontal="center" vertical="center"/>
    </xf>
    <xf numFmtId="0" fontId="14" fillId="0" borderId="23" xfId="0" applyFont="1" applyBorder="1" applyAlignment="1">
      <alignment horizontal="left" vertical="center" wrapText="1" indent="3"/>
    </xf>
    <xf numFmtId="4" fontId="4" fillId="0" borderId="46" xfId="1" applyNumberFormat="1" applyFont="1" applyBorder="1" applyAlignment="1">
      <alignment horizontal="center" vertical="center"/>
    </xf>
    <xf numFmtId="2" fontId="4" fillId="0" borderId="46" xfId="1" applyNumberFormat="1" applyFont="1" applyBorder="1" applyAlignment="1">
      <alignment horizontal="center" vertical="center"/>
    </xf>
    <xf numFmtId="2" fontId="19" fillId="0" borderId="46" xfId="1" applyNumberFormat="1" applyFont="1" applyBorder="1" applyAlignment="1">
      <alignment horizontal="center" vertical="center"/>
    </xf>
    <xf numFmtId="2" fontId="12" fillId="0" borderId="46" xfId="1" applyNumberFormat="1" applyFont="1" applyBorder="1" applyAlignment="1">
      <alignment horizontal="center" vertical="center"/>
    </xf>
    <xf numFmtId="4" fontId="11" fillId="0" borderId="22" xfId="1" applyNumberFormat="1" applyFont="1" applyBorder="1" applyAlignment="1">
      <alignment horizontal="center" vertical="center"/>
    </xf>
    <xf numFmtId="49" fontId="3" fillId="0" borderId="47" xfId="1" applyNumberFormat="1" applyFont="1" applyBorder="1" applyAlignment="1">
      <alignment horizontal="center" vertical="center" wrapText="1"/>
    </xf>
    <xf numFmtId="0" fontId="6" fillId="0" borderId="19" xfId="1" applyFont="1" applyBorder="1" applyAlignment="1">
      <alignment horizontal="center" vertical="center" wrapText="1"/>
    </xf>
    <xf numFmtId="2" fontId="6" fillId="0" borderId="46" xfId="1" applyNumberFormat="1" applyFont="1" applyBorder="1" applyAlignment="1">
      <alignment horizontal="center" vertical="center"/>
    </xf>
    <xf numFmtId="0" fontId="10" fillId="0" borderId="19" xfId="3" applyFont="1" applyBorder="1" applyAlignment="1">
      <alignment horizontal="center" vertical="center" wrapText="1"/>
    </xf>
    <xf numFmtId="0" fontId="14" fillId="0" borderId="23" xfId="0" applyFont="1" applyBorder="1" applyAlignment="1">
      <alignment vertical="center" wrapText="1"/>
    </xf>
    <xf numFmtId="0" fontId="6" fillId="0" borderId="11" xfId="1" applyFont="1" applyBorder="1" applyAlignment="1">
      <alignment vertical="center" wrapText="1"/>
    </xf>
    <xf numFmtId="2" fontId="3" fillId="0" borderId="45" xfId="1" applyNumberFormat="1" applyFont="1" applyBorder="1" applyAlignment="1">
      <alignment horizontal="center" vertical="center"/>
    </xf>
    <xf numFmtId="4" fontId="4" fillId="0" borderId="45" xfId="1" applyNumberFormat="1" applyFont="1" applyBorder="1" applyAlignment="1">
      <alignment horizontal="center" vertical="center"/>
    </xf>
    <xf numFmtId="4" fontId="4" fillId="0" borderId="12" xfId="1" applyNumberFormat="1" applyFont="1" applyBorder="1" applyAlignment="1">
      <alignment horizontal="center" vertical="center"/>
    </xf>
    <xf numFmtId="0" fontId="4" fillId="0" borderId="0" xfId="1" applyFont="1"/>
    <xf numFmtId="0" fontId="5" fillId="0" borderId="0" xfId="0" applyFont="1" applyAlignment="1">
      <alignment horizontal="right"/>
    </xf>
    <xf numFmtId="0" fontId="4" fillId="0" borderId="0" xfId="1" applyFont="1"/>
    <xf numFmtId="0" fontId="5" fillId="0" borderId="0" xfId="0" applyFont="1"/>
    <xf numFmtId="0" fontId="9" fillId="0" borderId="3" xfId="2" applyFont="1" applyBorder="1" applyAlignment="1">
      <alignment horizontal="center" vertical="center" wrapText="1"/>
    </xf>
    <xf numFmtId="0" fontId="6" fillId="0" borderId="13" xfId="1" applyFont="1" applyBorder="1" applyAlignment="1">
      <alignment horizontal="center" vertical="center" wrapText="1"/>
    </xf>
    <xf numFmtId="0" fontId="6" fillId="0" borderId="3"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9" xfId="1" applyFont="1" applyBorder="1" applyAlignment="1">
      <alignment horizontal="center" vertical="center" wrapText="1"/>
    </xf>
    <xf numFmtId="0" fontId="3" fillId="0" borderId="9" xfId="1" applyFont="1" applyBorder="1" applyAlignment="1">
      <alignment horizontal="center" vertical="center" wrapText="1"/>
    </xf>
    <xf numFmtId="0" fontId="3" fillId="0" borderId="48" xfId="1" applyFont="1" applyBorder="1" applyAlignment="1">
      <alignment horizontal="center" vertical="center" wrapText="1"/>
    </xf>
    <xf numFmtId="0" fontId="3" fillId="0" borderId="49"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3" xfId="1" applyFont="1" applyBorder="1" applyAlignment="1">
      <alignment horizontal="center" vertical="center" wrapText="1"/>
    </xf>
    <xf numFmtId="0" fontId="10" fillId="0" borderId="13" xfId="0" applyFont="1" applyBorder="1" applyAlignment="1">
      <alignment horizontal="center" vertical="center"/>
    </xf>
    <xf numFmtId="0" fontId="10" fillId="0" borderId="4"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3" fillId="0" borderId="20" xfId="1" applyFont="1" applyBorder="1" applyAlignment="1">
      <alignment horizontal="center" vertical="center" wrapText="1"/>
    </xf>
    <xf numFmtId="0" fontId="6" fillId="0" borderId="46" xfId="1" applyFont="1" applyBorder="1" applyAlignment="1">
      <alignment horizontal="left" vertical="center" wrapText="1"/>
    </xf>
    <xf numFmtId="0" fontId="3" fillId="0" borderId="46" xfId="1" applyFont="1" applyBorder="1" applyAlignment="1">
      <alignment horizontal="left" vertical="center" wrapText="1" indent="1"/>
    </xf>
    <xf numFmtId="49" fontId="3" fillId="0" borderId="20" xfId="1" applyNumberFormat="1" applyFont="1" applyBorder="1" applyAlignment="1">
      <alignment horizontal="center" vertical="center" wrapText="1"/>
    </xf>
    <xf numFmtId="0" fontId="3" fillId="0" borderId="46" xfId="1" applyFont="1" applyBorder="1" applyAlignment="1">
      <alignment horizontal="left" vertical="center" wrapText="1" indent="3"/>
    </xf>
    <xf numFmtId="0" fontId="0" fillId="0" borderId="20" xfId="0" applyBorder="1"/>
    <xf numFmtId="0" fontId="0" fillId="0" borderId="43" xfId="0" applyBorder="1"/>
    <xf numFmtId="4" fontId="12" fillId="0" borderId="20" xfId="1" applyNumberFormat="1" applyFont="1" applyBorder="1" applyAlignment="1">
      <alignment horizontal="center" vertical="center"/>
    </xf>
    <xf numFmtId="4" fontId="12" fillId="0" borderId="43" xfId="1" applyNumberFormat="1" applyFont="1" applyBorder="1" applyAlignment="1">
      <alignment horizontal="center" vertical="center"/>
    </xf>
    <xf numFmtId="3" fontId="11" fillId="0" borderId="20" xfId="1" applyNumberFormat="1" applyFont="1" applyBorder="1" applyAlignment="1">
      <alignment horizontal="center" vertical="center"/>
    </xf>
    <xf numFmtId="3" fontId="11" fillId="0" borderId="43" xfId="1" applyNumberFormat="1" applyFont="1" applyBorder="1" applyAlignment="1">
      <alignment horizontal="center" vertical="center"/>
    </xf>
    <xf numFmtId="49" fontId="10" fillId="0" borderId="24" xfId="0" applyNumberFormat="1" applyFont="1" applyBorder="1" applyAlignment="1">
      <alignment horizontal="center" vertical="center" wrapText="1"/>
    </xf>
    <xf numFmtId="49" fontId="10" fillId="0" borderId="23" xfId="0" applyNumberFormat="1" applyFont="1" applyBorder="1" applyAlignment="1">
      <alignment horizontal="center" vertical="center" wrapText="1"/>
    </xf>
    <xf numFmtId="0" fontId="10" fillId="0" borderId="24" xfId="0" applyFont="1" applyBorder="1" applyAlignment="1">
      <alignment horizontal="center" vertical="center" wrapText="1"/>
    </xf>
    <xf numFmtId="0" fontId="14" fillId="0" borderId="52" xfId="0" applyFont="1" applyBorder="1" applyAlignment="1">
      <alignment vertical="center" wrapText="1"/>
    </xf>
    <xf numFmtId="0" fontId="6" fillId="0" borderId="46" xfId="1" applyFont="1" applyBorder="1" applyAlignment="1">
      <alignment vertical="center" wrapText="1"/>
    </xf>
    <xf numFmtId="0" fontId="3" fillId="0" borderId="46" xfId="1" applyFont="1" applyBorder="1" applyAlignment="1">
      <alignment vertical="center" wrapText="1"/>
    </xf>
    <xf numFmtId="0" fontId="10" fillId="0" borderId="52" xfId="0" applyFont="1" applyBorder="1" applyAlignment="1">
      <alignment vertical="center" wrapText="1"/>
    </xf>
    <xf numFmtId="0" fontId="10" fillId="0" borderId="52" xfId="0" applyFont="1" applyBorder="1" applyAlignment="1">
      <alignment horizontal="left" vertical="center" wrapText="1" indent="3"/>
    </xf>
    <xf numFmtId="0" fontId="10" fillId="0" borderId="20" xfId="3" applyFont="1" applyBorder="1" applyAlignment="1">
      <alignment horizontal="center" vertical="center" wrapText="1"/>
    </xf>
    <xf numFmtId="0" fontId="10" fillId="0" borderId="0" xfId="3" applyFont="1" applyAlignment="1">
      <alignment horizontal="left" vertical="center" wrapText="1" indent="6"/>
    </xf>
    <xf numFmtId="0" fontId="10" fillId="0" borderId="23" xfId="0" applyFont="1" applyBorder="1" applyAlignment="1">
      <alignment horizontal="center" vertical="center" wrapText="1"/>
    </xf>
    <xf numFmtId="0" fontId="6" fillId="0" borderId="45" xfId="1" applyFont="1" applyBorder="1" applyAlignment="1">
      <alignment vertical="center" wrapText="1"/>
    </xf>
    <xf numFmtId="0" fontId="20" fillId="0" borderId="0" xfId="1" applyFont="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horizontal="center" vertical="center" wrapText="1"/>
    </xf>
    <xf numFmtId="0" fontId="22" fillId="0" borderId="31" xfId="1" applyFont="1" applyBorder="1" applyAlignment="1">
      <alignment horizontal="center" vertical="center" wrapText="1"/>
    </xf>
    <xf numFmtId="0" fontId="3" fillId="0" borderId="53" xfId="1" applyFont="1" applyBorder="1" applyAlignment="1">
      <alignment horizontal="center" vertical="center" wrapText="1"/>
    </xf>
    <xf numFmtId="0" fontId="3" fillId="0" borderId="0" xfId="1" applyFont="1" applyAlignment="1">
      <alignment horizontal="center" vertical="center" wrapText="1"/>
    </xf>
    <xf numFmtId="0" fontId="6" fillId="0" borderId="54" xfId="1" applyFont="1" applyBorder="1" applyAlignment="1">
      <alignment horizontal="center" vertical="center" wrapText="1"/>
    </xf>
    <xf numFmtId="0" fontId="6" fillId="0" borderId="4" xfId="1" applyFont="1" applyBorder="1" applyAlignment="1">
      <alignment horizontal="center" vertical="center" wrapText="1"/>
    </xf>
    <xf numFmtId="0" fontId="3" fillId="0" borderId="49" xfId="1" applyFont="1" applyBorder="1" applyAlignment="1">
      <alignment horizontal="center" vertical="center" wrapText="1"/>
    </xf>
    <xf numFmtId="0" fontId="3" fillId="0" borderId="55" xfId="1" applyFont="1" applyBorder="1" applyAlignment="1">
      <alignment horizontal="center" vertical="center" wrapText="1"/>
    </xf>
    <xf numFmtId="0" fontId="3" fillId="0" borderId="56" xfId="1" applyFont="1" applyBorder="1" applyAlignment="1">
      <alignment horizontal="center" vertical="center" wrapText="1"/>
    </xf>
    <xf numFmtId="0" fontId="3" fillId="0" borderId="57" xfId="1" applyFont="1" applyBorder="1" applyAlignment="1">
      <alignment horizontal="center" vertical="center" wrapText="1"/>
    </xf>
    <xf numFmtId="0" fontId="3" fillId="0" borderId="58" xfId="1" applyFont="1" applyBorder="1" applyAlignment="1">
      <alignment horizontal="center" vertical="center" wrapText="1"/>
    </xf>
    <xf numFmtId="0" fontId="6" fillId="0" borderId="51" xfId="1" applyFont="1" applyBorder="1" applyAlignment="1">
      <alignment horizontal="center" vertical="center" wrapText="1"/>
    </xf>
    <xf numFmtId="0" fontId="6" fillId="0" borderId="59" xfId="1" applyFont="1" applyBorder="1" applyAlignment="1">
      <alignment horizontal="center" vertical="center" wrapText="1"/>
    </xf>
    <xf numFmtId="0" fontId="14" fillId="0" borderId="60" xfId="0" applyFont="1" applyBorder="1" applyAlignment="1">
      <alignment horizontal="center" vertical="center"/>
    </xf>
    <xf numFmtId="0" fontId="14" fillId="0" borderId="61" xfId="0" applyFont="1" applyBorder="1" applyAlignment="1">
      <alignment horizontal="center" vertical="center"/>
    </xf>
    <xf numFmtId="0" fontId="3" fillId="0" borderId="16" xfId="1" applyFont="1" applyBorder="1" applyAlignment="1">
      <alignment horizontal="center" vertical="center" wrapText="1"/>
    </xf>
    <xf numFmtId="0" fontId="6" fillId="0" borderId="30" xfId="1" applyFont="1" applyBorder="1" applyAlignment="1">
      <alignment horizontal="left" vertical="center" wrapText="1"/>
    </xf>
    <xf numFmtId="4" fontId="4" fillId="0" borderId="62" xfId="1" applyNumberFormat="1" applyFont="1" applyBorder="1" applyAlignment="1">
      <alignment horizontal="center" vertical="center"/>
    </xf>
    <xf numFmtId="4" fontId="4" fillId="0" borderId="18" xfId="1" applyNumberFormat="1" applyFont="1" applyBorder="1" applyAlignment="1">
      <alignment horizontal="center" vertical="center"/>
    </xf>
    <xf numFmtId="4" fontId="4" fillId="0" borderId="63" xfId="1" applyNumberFormat="1" applyFont="1" applyBorder="1" applyAlignment="1">
      <alignment horizontal="center" vertical="center"/>
    </xf>
    <xf numFmtId="4" fontId="11" fillId="0" borderId="47" xfId="1" applyNumberFormat="1" applyFont="1" applyBorder="1" applyAlignment="1">
      <alignment horizontal="center" vertical="center"/>
    </xf>
    <xf numFmtId="0" fontId="0" fillId="0" borderId="47" xfId="0" applyBorder="1"/>
    <xf numFmtId="0" fontId="0" fillId="0" borderId="22" xfId="0" applyBorder="1"/>
    <xf numFmtId="4" fontId="12" fillId="0" borderId="47" xfId="1" applyNumberFormat="1" applyFont="1" applyBorder="1" applyAlignment="1">
      <alignment horizontal="center" vertical="center"/>
    </xf>
    <xf numFmtId="3" fontId="11" fillId="0" borderId="47" xfId="1" applyNumberFormat="1" applyFont="1" applyBorder="1" applyAlignment="1">
      <alignment horizontal="center" vertical="center"/>
    </xf>
    <xf numFmtId="3" fontId="11" fillId="0" borderId="22" xfId="1" applyNumberFormat="1" applyFont="1" applyBorder="1" applyAlignment="1">
      <alignment horizontal="center" vertical="center"/>
    </xf>
    <xf numFmtId="4" fontId="4" fillId="0" borderId="47" xfId="1" applyNumberFormat="1" applyFont="1" applyBorder="1" applyAlignment="1">
      <alignment horizontal="center" vertical="center"/>
    </xf>
    <xf numFmtId="4" fontId="4" fillId="0" borderId="64" xfId="1" applyNumberFormat="1" applyFont="1" applyBorder="1" applyAlignment="1">
      <alignment horizontal="center" vertical="center"/>
    </xf>
    <xf numFmtId="0" fontId="3" fillId="0" borderId="0" xfId="1" applyFont="1" applyAlignment="1">
      <alignment horizontal="left" vertical="center" wrapText="1"/>
    </xf>
    <xf numFmtId="0" fontId="15" fillId="0" borderId="0" xfId="0" applyFont="1" applyAlignment="1">
      <alignment horizontal="left" vertical="center"/>
    </xf>
    <xf numFmtId="0" fontId="18" fillId="0" borderId="0" xfId="1" applyFont="1" applyAlignment="1">
      <alignment horizontal="center" vertical="center" wrapText="1"/>
    </xf>
    <xf numFmtId="0" fontId="18" fillId="0" borderId="2"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4" xfId="1" applyFont="1" applyBorder="1" applyAlignment="1">
      <alignment horizontal="center" vertical="center" wrapText="1"/>
    </xf>
    <xf numFmtId="0" fontId="23" fillId="0" borderId="2" xfId="0" applyFont="1" applyBorder="1" applyAlignment="1">
      <alignment horizontal="center"/>
    </xf>
    <xf numFmtId="0" fontId="23" fillId="0" borderId="3" xfId="0" applyFont="1" applyBorder="1" applyAlignment="1">
      <alignment horizontal="center"/>
    </xf>
    <xf numFmtId="0" fontId="23" fillId="0" borderId="4" xfId="0" applyFont="1" applyBorder="1" applyAlignment="1">
      <alignment horizontal="center"/>
    </xf>
    <xf numFmtId="0" fontId="3" fillId="0" borderId="65" xfId="1" applyFont="1" applyBorder="1" applyAlignment="1">
      <alignment horizontal="center" vertical="center" wrapText="1"/>
    </xf>
    <xf numFmtId="0" fontId="3" fillId="0" borderId="66" xfId="1" applyFont="1" applyBorder="1" applyAlignment="1">
      <alignment horizontal="center" vertical="center" wrapText="1"/>
    </xf>
    <xf numFmtId="0" fontId="0" fillId="0" borderId="67" xfId="0" applyBorder="1" applyAlignment="1">
      <alignment horizontal="center" vertical="center" wrapText="1"/>
    </xf>
    <xf numFmtId="0" fontId="0" fillId="0" borderId="41" xfId="0" applyBorder="1" applyAlignment="1">
      <alignment horizontal="center" vertical="center" wrapText="1"/>
    </xf>
    <xf numFmtId="0" fontId="3" fillId="0" borderId="68" xfId="1" applyFont="1" applyBorder="1" applyAlignment="1">
      <alignment horizontal="center" vertical="center" wrapText="1"/>
    </xf>
    <xf numFmtId="0" fontId="3" fillId="0" borderId="69" xfId="1" applyFont="1" applyBorder="1" applyAlignment="1">
      <alignment horizontal="center" vertical="center" wrapText="1"/>
    </xf>
    <xf numFmtId="0" fontId="6" fillId="0" borderId="70" xfId="1" applyFont="1" applyBorder="1" applyAlignment="1">
      <alignment horizontal="center" vertical="center" wrapText="1"/>
    </xf>
    <xf numFmtId="0" fontId="6" fillId="0" borderId="50" xfId="1" applyFont="1" applyBorder="1" applyAlignment="1">
      <alignment horizontal="center" vertical="center" wrapText="1"/>
    </xf>
    <xf numFmtId="0" fontId="3" fillId="0" borderId="25" xfId="1" applyFont="1" applyBorder="1" applyAlignment="1">
      <alignment horizontal="center" vertical="center" wrapText="1"/>
    </xf>
    <xf numFmtId="0" fontId="6" fillId="0" borderId="43" xfId="1" applyFont="1" applyBorder="1" applyAlignment="1">
      <alignment horizontal="left" vertical="center" wrapText="1"/>
    </xf>
    <xf numFmtId="2" fontId="6" fillId="0" borderId="16" xfId="1" applyNumberFormat="1" applyFont="1" applyBorder="1" applyAlignment="1">
      <alignment horizontal="center" vertical="center"/>
    </xf>
    <xf numFmtId="2" fontId="6" fillId="0" borderId="18" xfId="1" applyNumberFormat="1" applyFont="1" applyBorder="1" applyAlignment="1">
      <alignment horizontal="center" vertical="center"/>
    </xf>
    <xf numFmtId="0" fontId="3" fillId="0" borderId="43" xfId="1" applyFont="1" applyBorder="1" applyAlignment="1">
      <alignment horizontal="left" vertical="center" wrapText="1"/>
    </xf>
    <xf numFmtId="2" fontId="3" fillId="0" borderId="20" xfId="1" applyNumberFormat="1" applyFont="1" applyBorder="1" applyAlignment="1">
      <alignment horizontal="center" vertical="center"/>
    </xf>
    <xf numFmtId="2" fontId="3" fillId="0" borderId="22" xfId="1" applyNumberFormat="1" applyFont="1" applyBorder="1" applyAlignment="1">
      <alignment horizontal="center" vertical="center"/>
    </xf>
    <xf numFmtId="0" fontId="3" fillId="0" borderId="43" xfId="1" applyFont="1" applyBorder="1" applyAlignment="1">
      <alignment horizontal="left" vertical="center" wrapText="1" indent="2"/>
    </xf>
    <xf numFmtId="0" fontId="6" fillId="0" borderId="43" xfId="1" applyFont="1" applyBorder="1" applyAlignment="1">
      <alignment vertical="center" wrapText="1"/>
    </xf>
    <xf numFmtId="2" fontId="6" fillId="0" borderId="20" xfId="1" applyNumberFormat="1" applyFont="1" applyBorder="1" applyAlignment="1">
      <alignment horizontal="center" vertical="center"/>
    </xf>
    <xf numFmtId="2" fontId="6" fillId="0" borderId="22" xfId="1" applyNumberFormat="1" applyFont="1" applyBorder="1" applyAlignment="1">
      <alignment horizontal="center" vertical="center"/>
    </xf>
    <xf numFmtId="164" fontId="6" fillId="0" borderId="22" xfId="1" applyNumberFormat="1" applyFont="1" applyBorder="1" applyAlignment="1">
      <alignment horizontal="center" vertical="center"/>
    </xf>
    <xf numFmtId="49" fontId="10" fillId="0" borderId="71" xfId="0" applyNumberFormat="1" applyFont="1" applyBorder="1" applyAlignment="1">
      <alignment horizontal="center" vertical="center" wrapText="1"/>
    </xf>
    <xf numFmtId="0" fontId="3" fillId="0" borderId="22" xfId="1" applyFont="1" applyBorder="1" applyAlignment="1">
      <alignment horizontal="left" vertical="center" wrapText="1" indent="2"/>
    </xf>
    <xf numFmtId="164" fontId="3" fillId="0" borderId="22" xfId="1" applyNumberFormat="1" applyFont="1" applyBorder="1" applyAlignment="1">
      <alignment horizontal="center" vertical="center"/>
    </xf>
    <xf numFmtId="49" fontId="10" fillId="0" borderId="72" xfId="0" applyNumberFormat="1" applyFont="1" applyBorder="1" applyAlignment="1">
      <alignment horizontal="center" vertical="center" wrapText="1"/>
    </xf>
    <xf numFmtId="0" fontId="3" fillId="0" borderId="0" xfId="1" applyFont="1" applyAlignment="1">
      <alignment horizontal="left" vertical="center" wrapText="1" indent="2"/>
    </xf>
    <xf numFmtId="164" fontId="10" fillId="0" borderId="22" xfId="3" applyNumberFormat="1" applyFont="1" applyBorder="1" applyAlignment="1">
      <alignment horizontal="center" vertical="center" wrapText="1"/>
    </xf>
    <xf numFmtId="0" fontId="25" fillId="0" borderId="43" xfId="0" applyFont="1" applyBorder="1" applyAlignment="1">
      <alignment vertical="center" wrapText="1"/>
    </xf>
    <xf numFmtId="0" fontId="10" fillId="0" borderId="43" xfId="0" applyFont="1" applyBorder="1" applyAlignment="1">
      <alignment vertical="center" wrapText="1"/>
    </xf>
    <xf numFmtId="0" fontId="25" fillId="0" borderId="37" xfId="0" applyFont="1" applyBorder="1" applyAlignment="1">
      <alignment vertical="center" wrapText="1"/>
    </xf>
    <xf numFmtId="2" fontId="6" fillId="0" borderId="11" xfId="1" applyNumberFormat="1" applyFont="1" applyBorder="1" applyAlignment="1">
      <alignment horizontal="center" vertical="center"/>
    </xf>
    <xf numFmtId="2" fontId="6" fillId="0" borderId="12" xfId="1" applyNumberFormat="1" applyFont="1" applyBorder="1" applyAlignment="1">
      <alignment horizontal="center" vertical="center"/>
    </xf>
    <xf numFmtId="0" fontId="14" fillId="0" borderId="0" xfId="0" applyFont="1" applyAlignment="1">
      <alignment vertical="center"/>
    </xf>
    <xf numFmtId="0" fontId="14" fillId="0" borderId="30" xfId="0" applyFont="1" applyBorder="1" applyAlignment="1">
      <alignment vertical="center"/>
    </xf>
    <xf numFmtId="0" fontId="23" fillId="0" borderId="0" xfId="0" applyFont="1"/>
    <xf numFmtId="0" fontId="3" fillId="0" borderId="73"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44" xfId="1" applyFont="1" applyBorder="1" applyAlignment="1">
      <alignment horizontal="center" vertical="center" wrapText="1"/>
    </xf>
    <xf numFmtId="0" fontId="3" fillId="0" borderId="74" xfId="1" applyFont="1" applyBorder="1" applyAlignment="1">
      <alignment horizontal="center" vertical="center" wrapText="1"/>
    </xf>
    <xf numFmtId="0" fontId="3" fillId="0" borderId="38" xfId="1" applyFont="1" applyBorder="1" applyAlignment="1">
      <alignment horizontal="center" vertical="center" wrapText="1"/>
    </xf>
    <xf numFmtId="0" fontId="6" fillId="0" borderId="49" xfId="1" applyFont="1" applyBorder="1" applyAlignment="1">
      <alignment horizontal="center" vertical="center" wrapText="1"/>
    </xf>
    <xf numFmtId="0" fontId="3" fillId="0" borderId="20" xfId="1" applyFont="1" applyBorder="1" applyAlignment="1">
      <alignment horizontal="left" vertical="center" wrapText="1"/>
    </xf>
    <xf numFmtId="0" fontId="3" fillId="0" borderId="20" xfId="1" applyFont="1" applyBorder="1" applyAlignment="1">
      <alignment horizontal="left" vertical="center" wrapText="1" indent="2"/>
    </xf>
    <xf numFmtId="164" fontId="10" fillId="0" borderId="20" xfId="3" applyNumberFormat="1" applyFont="1" applyBorder="1" applyAlignment="1">
      <alignment horizontal="center" vertical="center" wrapText="1"/>
    </xf>
    <xf numFmtId="164" fontId="3" fillId="0" borderId="20" xfId="1" applyNumberFormat="1" applyFont="1" applyBorder="1" applyAlignment="1">
      <alignment horizontal="center" vertical="center"/>
    </xf>
    <xf numFmtId="0" fontId="3" fillId="0" borderId="5" xfId="1" applyFont="1" applyBorder="1" applyAlignment="1">
      <alignment horizontal="left" vertical="center" wrapText="1" indent="2"/>
    </xf>
    <xf numFmtId="0" fontId="26" fillId="0" borderId="20" xfId="0" applyFont="1" applyBorder="1" applyAlignment="1">
      <alignment vertical="center" wrapText="1"/>
    </xf>
    <xf numFmtId="0" fontId="10" fillId="0" borderId="20" xfId="0" applyFont="1" applyBorder="1" applyAlignment="1">
      <alignment vertical="center" wrapText="1"/>
    </xf>
    <xf numFmtId="0" fontId="25" fillId="0" borderId="11" xfId="0" applyFont="1" applyBorder="1" applyAlignment="1">
      <alignment vertical="center" wrapText="1"/>
    </xf>
    <xf numFmtId="0" fontId="0" fillId="0" borderId="0" xfId="0" applyAlignment="1">
      <alignment horizontal="center" vertical="center" wrapText="1"/>
    </xf>
  </cellXfs>
  <cellStyles count="4">
    <cellStyle name="Обычный" xfId="0" builtinId="0"/>
    <cellStyle name="Обычный 15" xfId="3" xr:uid="{FC52B148-D865-45CD-A0A9-4CE44A529F8D}"/>
    <cellStyle name="Обычный 19" xfId="1" xr:uid="{7533331E-460F-48D7-A218-29BD38AE4163}"/>
    <cellStyle name="Обычный 5" xfId="2" xr:uid="{2B79041A-873C-427C-A7D6-91CE5DFA09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20_&#1055;&#1083;&#1072;&#1085;&#1086;&#1074;&#1086;&#1045;&#1082;&#1086;&#1085;&#1086;&#1084;&#1110;&#1095;&#1085;&#1080;&#1081;&#1042;&#1110;&#1076;&#1076;&#1110;&#1083;\20_05&#1058;&#1088;&#1072;&#1085;&#1089;&#1087;&#1086;&#1088;&#1090;&#1091;&#1074;&#1072;&#1085;&#1085;&#1103;%20&#1050;&#1058;&#1045;\_&#1058;&#1040;&#1056;&#1048;&#1060;&#1048;_\&#1058;&#1040;&#1056;&#1048;&#1060;%202027\&#1058;&#1072;&#1088;&#1080;&#1092;%20&#1085;&#1072;%20&#1087;&#1086;&#1089;&#1090;&#1072;&#1095;&#1072;&#1085;&#1085;&#1103;%202026-2027\&#1055;&#1059;&#1041;&#1051;&#1030;&#1050;&#1040;&#1062;&#1030;&#1071;\Dodatki%202-15_&#1028;&#1056;_01.07.2026.xls" TargetMode="External"/><Relationship Id="rId1" Type="http://schemas.openxmlformats.org/officeDocument/2006/relationships/externalLinkPath" Target="Dodatki%202-15_&#1028;&#1056;_01.07.20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Додаток 2 ЄР з ВКО"/>
      <sheetName val="Додаток 2 ЄР _без ВКО"/>
      <sheetName val="Додаток 3 _"/>
      <sheetName val="Додаток 3-1"/>
      <sheetName val="Додаток 3-2"/>
      <sheetName val="Додаток 3 (зведений) не друк"/>
      <sheetName val="Додаток 4 ЄР"/>
      <sheetName val="Дод 5 (інформаційно-довідков)ЄР"/>
      <sheetName val="Додаток 6 не для печати"/>
      <sheetName val="Додаток 6-1 (без ІТП з ВК O(2"/>
      <sheetName val="Додаток 6-3 (без ІТП без ВКО)ЄР"/>
      <sheetName val="Дод 7-4(безЦТПбезІТПзВКО)ЄР"/>
      <sheetName val="Дод 7-5(безЦТПбезІТПбезВКО)ЄР1"/>
      <sheetName val=" Додаток 10 (заг. хар-ка)ЄР (2"/>
      <sheetName val="Додаток 11 прим ЄР 2025"/>
      <sheetName val="Додаток 12-6 безЦТПбезІТПзВКО"/>
      <sheetName val="Додк 12-7 безЦТПбезІТПбезВКО_Н"/>
      <sheetName val="Додаток 12-6 безЦТПбезІТПзВКО_Б"/>
      <sheetName val="Додк 12-7 безЦТПбезІТПбезВКО Б"/>
      <sheetName val="Додаток 12-6 безЦТПбезІТПзВКО_І"/>
      <sheetName val="Додк 12-7 безЦТПбезІТПбезВК _І"/>
      <sheetName val="Додк 12-7 безЦТПбезІТПбезВК Р"/>
      <sheetName val="Додат 13-6 безЦТПбезІТПзВКО_ЄР"/>
      <sheetName val="Додат 13-6 безЦТПбезІТПзВКО_Бюд"/>
      <sheetName val="Додат 13-6 безЦТПбезІТПзВКО_Ін"/>
      <sheetName val="Дод 13-7 безЦТПбезІТПбезВКО_ЄР"/>
      <sheetName val="Дод 13-7 безЦТПбезІТПбезВКО_Бюд"/>
      <sheetName val="Дод 13-7 безЦТПбезІТПбезВКО_Інш"/>
      <sheetName val="Д 14-4 Насел безЦТП безІТП зВКО"/>
      <sheetName val="Д 14-4 Бюдж безЦТП безІТП зВКО"/>
      <sheetName val="Д 14-4 Інші безЦТП безІТП зВКО"/>
      <sheetName val="Д 14-5 Насел безЦТПбезІТПбезВКО"/>
      <sheetName val="Д 14-5 Бюдж безЦТПбезІТПбезВКО"/>
      <sheetName val="Д 14-5 ІНШІ безЦТПбезІТПбезВКО"/>
      <sheetName val="Д15-5.1(сТЕбезЦТПбезІТПбезВКО_Є"/>
      <sheetName val="Д15-5.1сТЕбезЦТПбезІТПбезВKOБІР"/>
      <sheetName val="Д15-4(ст-раТЕбезЦТПбезІТПзВКО_Є"/>
      <sheetName val="Д15-5-4(сТЕбезЦТПбезІТПзВKOБІР"/>
      <sheetName val="Дод 15-13(стр-раПбезІТПзВКО "/>
      <sheetName val="Дод 15-15(стр-ра ПбезІТПбезВКО)"/>
      <sheetName val="Дод15-22(с-раГВПбезЦТПбезІТПзВК"/>
      <sheetName val="Д15-23(с-аГВПбезЦТПбезІТПбезВКО"/>
    </sheetNames>
    <sheetDataSet>
      <sheetData sheetId="0" refreshError="1"/>
      <sheetData sheetId="1" refreshError="1"/>
      <sheetData sheetId="2" refreshError="1"/>
      <sheetData sheetId="3" refreshError="1"/>
      <sheetData sheetId="4" refreshError="1"/>
      <sheetData sheetId="5" refreshError="1"/>
      <sheetData sheetId="6">
        <row r="1">
          <cell r="A1" t="str">
            <v>ТОВ "ЄВРО-РЕКОНСТРУКЦІЯ"</v>
          </cell>
        </row>
        <row r="225">
          <cell r="K225">
            <v>1325.22</v>
          </cell>
        </row>
      </sheetData>
      <sheetData sheetId="7">
        <row r="243">
          <cell r="G243">
            <v>1096.9199999999998</v>
          </cell>
        </row>
      </sheetData>
      <sheetData sheetId="8" refreshError="1"/>
      <sheetData sheetId="9">
        <row r="15">
          <cell r="K15">
            <v>426.44</v>
          </cell>
        </row>
        <row r="16">
          <cell r="K16">
            <v>4864.68</v>
          </cell>
        </row>
        <row r="18">
          <cell r="K18">
            <v>1070.23</v>
          </cell>
        </row>
        <row r="19">
          <cell r="K19">
            <v>105.53</v>
          </cell>
        </row>
        <row r="20">
          <cell r="K20">
            <v>133.65</v>
          </cell>
        </row>
        <row r="182">
          <cell r="K182">
            <v>138400.10999999999</v>
          </cell>
        </row>
        <row r="183">
          <cell r="K183">
            <v>264.02</v>
          </cell>
        </row>
        <row r="188">
          <cell r="K188">
            <v>678166.6</v>
          </cell>
        </row>
      </sheetData>
      <sheetData sheetId="10" refreshError="1"/>
      <sheetData sheetId="11" refreshError="1"/>
      <sheetData sheetId="12">
        <row r="21">
          <cell r="G21">
            <v>0</v>
          </cell>
          <cell r="H21">
            <v>0</v>
          </cell>
        </row>
        <row r="26">
          <cell r="F26">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10">
          <cell r="D10">
            <v>107</v>
          </cell>
        </row>
        <row r="12">
          <cell r="D12">
            <v>38.32</v>
          </cell>
        </row>
        <row r="26">
          <cell r="D26">
            <v>9</v>
          </cell>
        </row>
        <row r="27">
          <cell r="D27">
            <v>1.97</v>
          </cell>
        </row>
      </sheetData>
      <sheetData sheetId="29">
        <row r="10">
          <cell r="D10">
            <v>108.06</v>
          </cell>
        </row>
        <row r="12">
          <cell r="D12">
            <v>38.32</v>
          </cell>
        </row>
        <row r="26">
          <cell r="D26">
            <v>9.02</v>
          </cell>
        </row>
        <row r="27">
          <cell r="D27">
            <v>1.98</v>
          </cell>
        </row>
      </sheetData>
      <sheetData sheetId="30">
        <row r="10">
          <cell r="D10">
            <v>108.06</v>
          </cell>
        </row>
        <row r="12">
          <cell r="D12">
            <v>38.32</v>
          </cell>
        </row>
        <row r="26">
          <cell r="D26">
            <v>9.02</v>
          </cell>
        </row>
        <row r="27">
          <cell r="D27">
            <v>1.98</v>
          </cell>
        </row>
      </sheetData>
      <sheetData sheetId="31">
        <row r="10">
          <cell r="D10">
            <v>107</v>
          </cell>
        </row>
        <row r="12">
          <cell r="D12">
            <v>38.32</v>
          </cell>
        </row>
        <row r="26">
          <cell r="D26">
            <v>1.7130065116920425E-2</v>
          </cell>
        </row>
        <row r="27">
          <cell r="D27">
            <v>3.7602581963971662E-3</v>
          </cell>
        </row>
      </sheetData>
      <sheetData sheetId="32">
        <row r="10">
          <cell r="D10">
            <v>108.06</v>
          </cell>
        </row>
        <row r="12">
          <cell r="D12">
            <v>38.32</v>
          </cell>
        </row>
        <row r="24">
          <cell r="D24">
            <v>0</v>
          </cell>
        </row>
        <row r="26">
          <cell r="D26">
            <v>1.7000000000000001E-2</v>
          </cell>
        </row>
        <row r="27">
          <cell r="D27">
            <v>4.0000000000000001E-3</v>
          </cell>
        </row>
      </sheetData>
      <sheetData sheetId="33">
        <row r="10">
          <cell r="D10">
            <v>108.06</v>
          </cell>
        </row>
        <row r="12">
          <cell r="D12">
            <v>38.32</v>
          </cell>
        </row>
        <row r="24">
          <cell r="D24">
            <v>0</v>
          </cell>
        </row>
        <row r="26">
          <cell r="D26">
            <v>1.7000000000000001E-2</v>
          </cell>
        </row>
        <row r="27">
          <cell r="D27">
            <v>4.0000000000000001E-3</v>
          </cell>
        </row>
      </sheetData>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CA236-E384-4D9E-9E83-D9D6882CE9B7}">
  <sheetPr>
    <tabColor theme="4" tint="-0.499984740745262"/>
    <pageSetUpPr fitToPage="1"/>
  </sheetPr>
  <dimension ref="A1:T57"/>
  <sheetViews>
    <sheetView showZeros="0" view="pageBreakPreview" topLeftCell="A28" zoomScale="75" zoomScaleNormal="100" zoomScaleSheetLayoutView="75" workbookViewId="0">
      <selection activeCell="G54" sqref="G54"/>
    </sheetView>
  </sheetViews>
  <sheetFormatPr defaultRowHeight="15.75" x14ac:dyDescent="0.25"/>
  <cols>
    <col min="2" max="2" width="70.375" customWidth="1"/>
    <col min="3" max="3" width="17.875" hidden="1" customWidth="1"/>
    <col min="4" max="5" width="20.625" hidden="1" customWidth="1"/>
    <col min="6" max="7" width="21.75" customWidth="1"/>
    <col min="8" max="8" width="19.25" customWidth="1"/>
    <col min="10" max="10" width="9.75" bestFit="1" customWidth="1"/>
    <col min="258" max="258" width="70.375" customWidth="1"/>
    <col min="259" max="261" width="0" hidden="1" customWidth="1"/>
    <col min="262" max="263" width="21.75" customWidth="1"/>
    <col min="264" max="264" width="19.25" customWidth="1"/>
    <col min="266" max="266" width="9.75" bestFit="1" customWidth="1"/>
    <col min="514" max="514" width="70.375" customWidth="1"/>
    <col min="515" max="517" width="0" hidden="1" customWidth="1"/>
    <col min="518" max="519" width="21.75" customWidth="1"/>
    <col min="520" max="520" width="19.25" customWidth="1"/>
    <col min="522" max="522" width="9.75" bestFit="1" customWidth="1"/>
    <col min="770" max="770" width="70.375" customWidth="1"/>
    <col min="771" max="773" width="0" hidden="1" customWidth="1"/>
    <col min="774" max="775" width="21.75" customWidth="1"/>
    <col min="776" max="776" width="19.25" customWidth="1"/>
    <col min="778" max="778" width="9.75" bestFit="1" customWidth="1"/>
    <col min="1026" max="1026" width="70.375" customWidth="1"/>
    <col min="1027" max="1029" width="0" hidden="1" customWidth="1"/>
    <col min="1030" max="1031" width="21.75" customWidth="1"/>
    <col min="1032" max="1032" width="19.25" customWidth="1"/>
    <col min="1034" max="1034" width="9.75" bestFit="1" customWidth="1"/>
    <col min="1282" max="1282" width="70.375" customWidth="1"/>
    <col min="1283" max="1285" width="0" hidden="1" customWidth="1"/>
    <col min="1286" max="1287" width="21.75" customWidth="1"/>
    <col min="1288" max="1288" width="19.25" customWidth="1"/>
    <col min="1290" max="1290" width="9.75" bestFit="1" customWidth="1"/>
    <col min="1538" max="1538" width="70.375" customWidth="1"/>
    <col min="1539" max="1541" width="0" hidden="1" customWidth="1"/>
    <col min="1542" max="1543" width="21.75" customWidth="1"/>
    <col min="1544" max="1544" width="19.25" customWidth="1"/>
    <col min="1546" max="1546" width="9.75" bestFit="1" customWidth="1"/>
    <col min="1794" max="1794" width="70.375" customWidth="1"/>
    <col min="1795" max="1797" width="0" hidden="1" customWidth="1"/>
    <col min="1798" max="1799" width="21.75" customWidth="1"/>
    <col min="1800" max="1800" width="19.25" customWidth="1"/>
    <col min="1802" max="1802" width="9.75" bestFit="1" customWidth="1"/>
    <col min="2050" max="2050" width="70.375" customWidth="1"/>
    <col min="2051" max="2053" width="0" hidden="1" customWidth="1"/>
    <col min="2054" max="2055" width="21.75" customWidth="1"/>
    <col min="2056" max="2056" width="19.25" customWidth="1"/>
    <col min="2058" max="2058" width="9.75" bestFit="1" customWidth="1"/>
    <col min="2306" max="2306" width="70.375" customWidth="1"/>
    <col min="2307" max="2309" width="0" hidden="1" customWidth="1"/>
    <col min="2310" max="2311" width="21.75" customWidth="1"/>
    <col min="2312" max="2312" width="19.25" customWidth="1"/>
    <col min="2314" max="2314" width="9.75" bestFit="1" customWidth="1"/>
    <col min="2562" max="2562" width="70.375" customWidth="1"/>
    <col min="2563" max="2565" width="0" hidden="1" customWidth="1"/>
    <col min="2566" max="2567" width="21.75" customWidth="1"/>
    <col min="2568" max="2568" width="19.25" customWidth="1"/>
    <col min="2570" max="2570" width="9.75" bestFit="1" customWidth="1"/>
    <col min="2818" max="2818" width="70.375" customWidth="1"/>
    <col min="2819" max="2821" width="0" hidden="1" customWidth="1"/>
    <col min="2822" max="2823" width="21.75" customWidth="1"/>
    <col min="2824" max="2824" width="19.25" customWidth="1"/>
    <col min="2826" max="2826" width="9.75" bestFit="1" customWidth="1"/>
    <col min="3074" max="3074" width="70.375" customWidth="1"/>
    <col min="3075" max="3077" width="0" hidden="1" customWidth="1"/>
    <col min="3078" max="3079" width="21.75" customWidth="1"/>
    <col min="3080" max="3080" width="19.25" customWidth="1"/>
    <col min="3082" max="3082" width="9.75" bestFit="1" customWidth="1"/>
    <col min="3330" max="3330" width="70.375" customWidth="1"/>
    <col min="3331" max="3333" width="0" hidden="1" customWidth="1"/>
    <col min="3334" max="3335" width="21.75" customWidth="1"/>
    <col min="3336" max="3336" width="19.25" customWidth="1"/>
    <col min="3338" max="3338" width="9.75" bestFit="1" customWidth="1"/>
    <col min="3586" max="3586" width="70.375" customWidth="1"/>
    <col min="3587" max="3589" width="0" hidden="1" customWidth="1"/>
    <col min="3590" max="3591" width="21.75" customWidth="1"/>
    <col min="3592" max="3592" width="19.25" customWidth="1"/>
    <col min="3594" max="3594" width="9.75" bestFit="1" customWidth="1"/>
    <col min="3842" max="3842" width="70.375" customWidth="1"/>
    <col min="3843" max="3845" width="0" hidden="1" customWidth="1"/>
    <col min="3846" max="3847" width="21.75" customWidth="1"/>
    <col min="3848" max="3848" width="19.25" customWidth="1"/>
    <col min="3850" max="3850" width="9.75" bestFit="1" customWidth="1"/>
    <col min="4098" max="4098" width="70.375" customWidth="1"/>
    <col min="4099" max="4101" width="0" hidden="1" customWidth="1"/>
    <col min="4102" max="4103" width="21.75" customWidth="1"/>
    <col min="4104" max="4104" width="19.25" customWidth="1"/>
    <col min="4106" max="4106" width="9.75" bestFit="1" customWidth="1"/>
    <col min="4354" max="4354" width="70.375" customWidth="1"/>
    <col min="4355" max="4357" width="0" hidden="1" customWidth="1"/>
    <col min="4358" max="4359" width="21.75" customWidth="1"/>
    <col min="4360" max="4360" width="19.25" customWidth="1"/>
    <col min="4362" max="4362" width="9.75" bestFit="1" customWidth="1"/>
    <col min="4610" max="4610" width="70.375" customWidth="1"/>
    <col min="4611" max="4613" width="0" hidden="1" customWidth="1"/>
    <col min="4614" max="4615" width="21.75" customWidth="1"/>
    <col min="4616" max="4616" width="19.25" customWidth="1"/>
    <col min="4618" max="4618" width="9.75" bestFit="1" customWidth="1"/>
    <col min="4866" max="4866" width="70.375" customWidth="1"/>
    <col min="4867" max="4869" width="0" hidden="1" customWidth="1"/>
    <col min="4870" max="4871" width="21.75" customWidth="1"/>
    <col min="4872" max="4872" width="19.25" customWidth="1"/>
    <col min="4874" max="4874" width="9.75" bestFit="1" customWidth="1"/>
    <col min="5122" max="5122" width="70.375" customWidth="1"/>
    <col min="5123" max="5125" width="0" hidden="1" customWidth="1"/>
    <col min="5126" max="5127" width="21.75" customWidth="1"/>
    <col min="5128" max="5128" width="19.25" customWidth="1"/>
    <col min="5130" max="5130" width="9.75" bestFit="1" customWidth="1"/>
    <col min="5378" max="5378" width="70.375" customWidth="1"/>
    <col min="5379" max="5381" width="0" hidden="1" customWidth="1"/>
    <col min="5382" max="5383" width="21.75" customWidth="1"/>
    <col min="5384" max="5384" width="19.25" customWidth="1"/>
    <col min="5386" max="5386" width="9.75" bestFit="1" customWidth="1"/>
    <col min="5634" max="5634" width="70.375" customWidth="1"/>
    <col min="5635" max="5637" width="0" hidden="1" customWidth="1"/>
    <col min="5638" max="5639" width="21.75" customWidth="1"/>
    <col min="5640" max="5640" width="19.25" customWidth="1"/>
    <col min="5642" max="5642" width="9.75" bestFit="1" customWidth="1"/>
    <col min="5890" max="5890" width="70.375" customWidth="1"/>
    <col min="5891" max="5893" width="0" hidden="1" customWidth="1"/>
    <col min="5894" max="5895" width="21.75" customWidth="1"/>
    <col min="5896" max="5896" width="19.25" customWidth="1"/>
    <col min="5898" max="5898" width="9.75" bestFit="1" customWidth="1"/>
    <col min="6146" max="6146" width="70.375" customWidth="1"/>
    <col min="6147" max="6149" width="0" hidden="1" customWidth="1"/>
    <col min="6150" max="6151" width="21.75" customWidth="1"/>
    <col min="6152" max="6152" width="19.25" customWidth="1"/>
    <col min="6154" max="6154" width="9.75" bestFit="1" customWidth="1"/>
    <col min="6402" max="6402" width="70.375" customWidth="1"/>
    <col min="6403" max="6405" width="0" hidden="1" customWidth="1"/>
    <col min="6406" max="6407" width="21.75" customWidth="1"/>
    <col min="6408" max="6408" width="19.25" customWidth="1"/>
    <col min="6410" max="6410" width="9.75" bestFit="1" customWidth="1"/>
    <col min="6658" max="6658" width="70.375" customWidth="1"/>
    <col min="6659" max="6661" width="0" hidden="1" customWidth="1"/>
    <col min="6662" max="6663" width="21.75" customWidth="1"/>
    <col min="6664" max="6664" width="19.25" customWidth="1"/>
    <col min="6666" max="6666" width="9.75" bestFit="1" customWidth="1"/>
    <col min="6914" max="6914" width="70.375" customWidth="1"/>
    <col min="6915" max="6917" width="0" hidden="1" customWidth="1"/>
    <col min="6918" max="6919" width="21.75" customWidth="1"/>
    <col min="6920" max="6920" width="19.25" customWidth="1"/>
    <col min="6922" max="6922" width="9.75" bestFit="1" customWidth="1"/>
    <col min="7170" max="7170" width="70.375" customWidth="1"/>
    <col min="7171" max="7173" width="0" hidden="1" customWidth="1"/>
    <col min="7174" max="7175" width="21.75" customWidth="1"/>
    <col min="7176" max="7176" width="19.25" customWidth="1"/>
    <col min="7178" max="7178" width="9.75" bestFit="1" customWidth="1"/>
    <col min="7426" max="7426" width="70.375" customWidth="1"/>
    <col min="7427" max="7429" width="0" hidden="1" customWidth="1"/>
    <col min="7430" max="7431" width="21.75" customWidth="1"/>
    <col min="7432" max="7432" width="19.25" customWidth="1"/>
    <col min="7434" max="7434" width="9.75" bestFit="1" customWidth="1"/>
    <col min="7682" max="7682" width="70.375" customWidth="1"/>
    <col min="7683" max="7685" width="0" hidden="1" customWidth="1"/>
    <col min="7686" max="7687" width="21.75" customWidth="1"/>
    <col min="7688" max="7688" width="19.25" customWidth="1"/>
    <col min="7690" max="7690" width="9.75" bestFit="1" customWidth="1"/>
    <col min="7938" max="7938" width="70.375" customWidth="1"/>
    <col min="7939" max="7941" width="0" hidden="1" customWidth="1"/>
    <col min="7942" max="7943" width="21.75" customWidth="1"/>
    <col min="7944" max="7944" width="19.25" customWidth="1"/>
    <col min="7946" max="7946" width="9.75" bestFit="1" customWidth="1"/>
    <col min="8194" max="8194" width="70.375" customWidth="1"/>
    <col min="8195" max="8197" width="0" hidden="1" customWidth="1"/>
    <col min="8198" max="8199" width="21.75" customWidth="1"/>
    <col min="8200" max="8200" width="19.25" customWidth="1"/>
    <col min="8202" max="8202" width="9.75" bestFit="1" customWidth="1"/>
    <col min="8450" max="8450" width="70.375" customWidth="1"/>
    <col min="8451" max="8453" width="0" hidden="1" customWidth="1"/>
    <col min="8454" max="8455" width="21.75" customWidth="1"/>
    <col min="8456" max="8456" width="19.25" customWidth="1"/>
    <col min="8458" max="8458" width="9.75" bestFit="1" customWidth="1"/>
    <col min="8706" max="8706" width="70.375" customWidth="1"/>
    <col min="8707" max="8709" width="0" hidden="1" customWidth="1"/>
    <col min="8710" max="8711" width="21.75" customWidth="1"/>
    <col min="8712" max="8712" width="19.25" customWidth="1"/>
    <col min="8714" max="8714" width="9.75" bestFit="1" customWidth="1"/>
    <col min="8962" max="8962" width="70.375" customWidth="1"/>
    <col min="8963" max="8965" width="0" hidden="1" customWidth="1"/>
    <col min="8966" max="8967" width="21.75" customWidth="1"/>
    <col min="8968" max="8968" width="19.25" customWidth="1"/>
    <col min="8970" max="8970" width="9.75" bestFit="1" customWidth="1"/>
    <col min="9218" max="9218" width="70.375" customWidth="1"/>
    <col min="9219" max="9221" width="0" hidden="1" customWidth="1"/>
    <col min="9222" max="9223" width="21.75" customWidth="1"/>
    <col min="9224" max="9224" width="19.25" customWidth="1"/>
    <col min="9226" max="9226" width="9.75" bestFit="1" customWidth="1"/>
    <col min="9474" max="9474" width="70.375" customWidth="1"/>
    <col min="9475" max="9477" width="0" hidden="1" customWidth="1"/>
    <col min="9478" max="9479" width="21.75" customWidth="1"/>
    <col min="9480" max="9480" width="19.25" customWidth="1"/>
    <col min="9482" max="9482" width="9.75" bestFit="1" customWidth="1"/>
    <col min="9730" max="9730" width="70.375" customWidth="1"/>
    <col min="9731" max="9733" width="0" hidden="1" customWidth="1"/>
    <col min="9734" max="9735" width="21.75" customWidth="1"/>
    <col min="9736" max="9736" width="19.25" customWidth="1"/>
    <col min="9738" max="9738" width="9.75" bestFit="1" customWidth="1"/>
    <col min="9986" max="9986" width="70.375" customWidth="1"/>
    <col min="9987" max="9989" width="0" hidden="1" customWidth="1"/>
    <col min="9990" max="9991" width="21.75" customWidth="1"/>
    <col min="9992" max="9992" width="19.25" customWidth="1"/>
    <col min="9994" max="9994" width="9.75" bestFit="1" customWidth="1"/>
    <col min="10242" max="10242" width="70.375" customWidth="1"/>
    <col min="10243" max="10245" width="0" hidden="1" customWidth="1"/>
    <col min="10246" max="10247" width="21.75" customWidth="1"/>
    <col min="10248" max="10248" width="19.25" customWidth="1"/>
    <col min="10250" max="10250" width="9.75" bestFit="1" customWidth="1"/>
    <col min="10498" max="10498" width="70.375" customWidth="1"/>
    <col min="10499" max="10501" width="0" hidden="1" customWidth="1"/>
    <col min="10502" max="10503" width="21.75" customWidth="1"/>
    <col min="10504" max="10504" width="19.25" customWidth="1"/>
    <col min="10506" max="10506" width="9.75" bestFit="1" customWidth="1"/>
    <col min="10754" max="10754" width="70.375" customWidth="1"/>
    <col min="10755" max="10757" width="0" hidden="1" customWidth="1"/>
    <col min="10758" max="10759" width="21.75" customWidth="1"/>
    <col min="10760" max="10760" width="19.25" customWidth="1"/>
    <col min="10762" max="10762" width="9.75" bestFit="1" customWidth="1"/>
    <col min="11010" max="11010" width="70.375" customWidth="1"/>
    <col min="11011" max="11013" width="0" hidden="1" customWidth="1"/>
    <col min="11014" max="11015" width="21.75" customWidth="1"/>
    <col min="11016" max="11016" width="19.25" customWidth="1"/>
    <col min="11018" max="11018" width="9.75" bestFit="1" customWidth="1"/>
    <col min="11266" max="11266" width="70.375" customWidth="1"/>
    <col min="11267" max="11269" width="0" hidden="1" customWidth="1"/>
    <col min="11270" max="11271" width="21.75" customWidth="1"/>
    <col min="11272" max="11272" width="19.25" customWidth="1"/>
    <col min="11274" max="11274" width="9.75" bestFit="1" customWidth="1"/>
    <col min="11522" max="11522" width="70.375" customWidth="1"/>
    <col min="11523" max="11525" width="0" hidden="1" customWidth="1"/>
    <col min="11526" max="11527" width="21.75" customWidth="1"/>
    <col min="11528" max="11528" width="19.25" customWidth="1"/>
    <col min="11530" max="11530" width="9.75" bestFit="1" customWidth="1"/>
    <col min="11778" max="11778" width="70.375" customWidth="1"/>
    <col min="11779" max="11781" width="0" hidden="1" customWidth="1"/>
    <col min="11782" max="11783" width="21.75" customWidth="1"/>
    <col min="11784" max="11784" width="19.25" customWidth="1"/>
    <col min="11786" max="11786" width="9.75" bestFit="1" customWidth="1"/>
    <col min="12034" max="12034" width="70.375" customWidth="1"/>
    <col min="12035" max="12037" width="0" hidden="1" customWidth="1"/>
    <col min="12038" max="12039" width="21.75" customWidth="1"/>
    <col min="12040" max="12040" width="19.25" customWidth="1"/>
    <col min="12042" max="12042" width="9.75" bestFit="1" customWidth="1"/>
    <col min="12290" max="12290" width="70.375" customWidth="1"/>
    <col min="12291" max="12293" width="0" hidden="1" customWidth="1"/>
    <col min="12294" max="12295" width="21.75" customWidth="1"/>
    <col min="12296" max="12296" width="19.25" customWidth="1"/>
    <col min="12298" max="12298" width="9.75" bestFit="1" customWidth="1"/>
    <col min="12546" max="12546" width="70.375" customWidth="1"/>
    <col min="12547" max="12549" width="0" hidden="1" customWidth="1"/>
    <col min="12550" max="12551" width="21.75" customWidth="1"/>
    <col min="12552" max="12552" width="19.25" customWidth="1"/>
    <col min="12554" max="12554" width="9.75" bestFit="1" customWidth="1"/>
    <col min="12802" max="12802" width="70.375" customWidth="1"/>
    <col min="12803" max="12805" width="0" hidden="1" customWidth="1"/>
    <col min="12806" max="12807" width="21.75" customWidth="1"/>
    <col min="12808" max="12808" width="19.25" customWidth="1"/>
    <col min="12810" max="12810" width="9.75" bestFit="1" customWidth="1"/>
    <col min="13058" max="13058" width="70.375" customWidth="1"/>
    <col min="13059" max="13061" width="0" hidden="1" customWidth="1"/>
    <col min="13062" max="13063" width="21.75" customWidth="1"/>
    <col min="13064" max="13064" width="19.25" customWidth="1"/>
    <col min="13066" max="13066" width="9.75" bestFit="1" customWidth="1"/>
    <col min="13314" max="13314" width="70.375" customWidth="1"/>
    <col min="13315" max="13317" width="0" hidden="1" customWidth="1"/>
    <col min="13318" max="13319" width="21.75" customWidth="1"/>
    <col min="13320" max="13320" width="19.25" customWidth="1"/>
    <col min="13322" max="13322" width="9.75" bestFit="1" customWidth="1"/>
    <col min="13570" max="13570" width="70.375" customWidth="1"/>
    <col min="13571" max="13573" width="0" hidden="1" customWidth="1"/>
    <col min="13574" max="13575" width="21.75" customWidth="1"/>
    <col min="13576" max="13576" width="19.25" customWidth="1"/>
    <col min="13578" max="13578" width="9.75" bestFit="1" customWidth="1"/>
    <col min="13826" max="13826" width="70.375" customWidth="1"/>
    <col min="13827" max="13829" width="0" hidden="1" customWidth="1"/>
    <col min="13830" max="13831" width="21.75" customWidth="1"/>
    <col min="13832" max="13832" width="19.25" customWidth="1"/>
    <col min="13834" max="13834" width="9.75" bestFit="1" customWidth="1"/>
    <col min="14082" max="14082" width="70.375" customWidth="1"/>
    <col min="14083" max="14085" width="0" hidden="1" customWidth="1"/>
    <col min="14086" max="14087" width="21.75" customWidth="1"/>
    <col min="14088" max="14088" width="19.25" customWidth="1"/>
    <col min="14090" max="14090" width="9.75" bestFit="1" customWidth="1"/>
    <col min="14338" max="14338" width="70.375" customWidth="1"/>
    <col min="14339" max="14341" width="0" hidden="1" customWidth="1"/>
    <col min="14342" max="14343" width="21.75" customWidth="1"/>
    <col min="14344" max="14344" width="19.25" customWidth="1"/>
    <col min="14346" max="14346" width="9.75" bestFit="1" customWidth="1"/>
    <col min="14594" max="14594" width="70.375" customWidth="1"/>
    <col min="14595" max="14597" width="0" hidden="1" customWidth="1"/>
    <col min="14598" max="14599" width="21.75" customWidth="1"/>
    <col min="14600" max="14600" width="19.25" customWidth="1"/>
    <col min="14602" max="14602" width="9.75" bestFit="1" customWidth="1"/>
    <col min="14850" max="14850" width="70.375" customWidth="1"/>
    <col min="14851" max="14853" width="0" hidden="1" customWidth="1"/>
    <col min="14854" max="14855" width="21.75" customWidth="1"/>
    <col min="14856" max="14856" width="19.25" customWidth="1"/>
    <col min="14858" max="14858" width="9.75" bestFit="1" customWidth="1"/>
    <col min="15106" max="15106" width="70.375" customWidth="1"/>
    <col min="15107" max="15109" width="0" hidden="1" customWidth="1"/>
    <col min="15110" max="15111" width="21.75" customWidth="1"/>
    <col min="15112" max="15112" width="19.25" customWidth="1"/>
    <col min="15114" max="15114" width="9.75" bestFit="1" customWidth="1"/>
    <col min="15362" max="15362" width="70.375" customWidth="1"/>
    <col min="15363" max="15365" width="0" hidden="1" customWidth="1"/>
    <col min="15366" max="15367" width="21.75" customWidth="1"/>
    <col min="15368" max="15368" width="19.25" customWidth="1"/>
    <col min="15370" max="15370" width="9.75" bestFit="1" customWidth="1"/>
    <col min="15618" max="15618" width="70.375" customWidth="1"/>
    <col min="15619" max="15621" width="0" hidden="1" customWidth="1"/>
    <col min="15622" max="15623" width="21.75" customWidth="1"/>
    <col min="15624" max="15624" width="19.25" customWidth="1"/>
    <col min="15626" max="15626" width="9.75" bestFit="1" customWidth="1"/>
    <col min="15874" max="15874" width="70.375" customWidth="1"/>
    <col min="15875" max="15877" width="0" hidden="1" customWidth="1"/>
    <col min="15878" max="15879" width="21.75" customWidth="1"/>
    <col min="15880" max="15880" width="19.25" customWidth="1"/>
    <col min="15882" max="15882" width="9.75" bestFit="1" customWidth="1"/>
    <col min="16130" max="16130" width="70.375" customWidth="1"/>
    <col min="16131" max="16133" width="0" hidden="1" customWidth="1"/>
    <col min="16134" max="16135" width="21.75" customWidth="1"/>
    <col min="16136" max="16136" width="19.25" customWidth="1"/>
    <col min="16138" max="16138" width="9.75" bestFit="1" customWidth="1"/>
  </cols>
  <sheetData>
    <row r="1" spans="1:8" ht="18.75" x14ac:dyDescent="0.3">
      <c r="A1" s="1"/>
      <c r="B1" s="2"/>
      <c r="C1" s="2"/>
      <c r="D1" s="3" t="s">
        <v>0</v>
      </c>
      <c r="E1" s="3"/>
      <c r="F1" s="3"/>
      <c r="G1" s="3"/>
      <c r="H1" s="4"/>
    </row>
    <row r="2" spans="1:8" ht="62.25" customHeight="1" x14ac:dyDescent="0.25">
      <c r="A2" s="5" t="s">
        <v>1</v>
      </c>
      <c r="B2" s="5"/>
      <c r="C2" s="5"/>
      <c r="D2" s="6"/>
      <c r="E2" s="6"/>
      <c r="F2" s="6"/>
      <c r="G2" s="6"/>
      <c r="H2" s="6"/>
    </row>
    <row r="3" spans="1:8" ht="25.5" customHeight="1" thickBot="1" x14ac:dyDescent="0.3">
      <c r="A3" s="7"/>
      <c r="B3" s="8" t="str">
        <f>'[1]Додаток 4 ЄР'!A1</f>
        <v>ТОВ "ЄВРО-РЕКОНСТРУКЦІЯ"</v>
      </c>
      <c r="C3" s="8"/>
      <c r="D3" s="8"/>
      <c r="E3" s="8"/>
      <c r="F3" s="8"/>
      <c r="G3" s="8"/>
      <c r="H3" s="8"/>
    </row>
    <row r="4" spans="1:8" ht="25.5" customHeight="1" thickBot="1" x14ac:dyDescent="0.3">
      <c r="A4" s="9" t="s">
        <v>2</v>
      </c>
      <c r="B4" s="9" t="s">
        <v>3</v>
      </c>
      <c r="C4" s="10"/>
      <c r="D4" s="11" t="s">
        <v>4</v>
      </c>
      <c r="E4" s="12"/>
      <c r="F4" s="12"/>
      <c r="G4" s="12"/>
      <c r="H4" s="13"/>
    </row>
    <row r="5" spans="1:8" ht="66" customHeight="1" x14ac:dyDescent="0.25">
      <c r="A5" s="14"/>
      <c r="B5" s="14"/>
      <c r="C5" s="15" t="s">
        <v>5</v>
      </c>
      <c r="D5" s="16" t="s">
        <v>6</v>
      </c>
      <c r="E5" s="17" t="s">
        <v>7</v>
      </c>
      <c r="F5" s="17" t="s">
        <v>8</v>
      </c>
      <c r="G5" s="17" t="s">
        <v>9</v>
      </c>
      <c r="H5" s="18" t="s">
        <v>10</v>
      </c>
    </row>
    <row r="6" spans="1:8" ht="27.75" customHeight="1" thickBot="1" x14ac:dyDescent="0.3">
      <c r="A6" s="19"/>
      <c r="B6" s="19"/>
      <c r="C6" s="20" t="s">
        <v>11</v>
      </c>
      <c r="D6" s="21" t="s">
        <v>11</v>
      </c>
      <c r="E6" s="21" t="s">
        <v>11</v>
      </c>
      <c r="F6" s="21" t="s">
        <v>11</v>
      </c>
      <c r="G6" s="21" t="s">
        <v>11</v>
      </c>
      <c r="H6" s="22" t="s">
        <v>11</v>
      </c>
    </row>
    <row r="7" spans="1:8" ht="21" customHeight="1" thickBot="1" x14ac:dyDescent="0.3">
      <c r="A7" s="23">
        <v>1</v>
      </c>
      <c r="B7" s="24">
        <v>2</v>
      </c>
      <c r="C7" s="25">
        <v>3</v>
      </c>
      <c r="D7" s="26">
        <v>4</v>
      </c>
      <c r="E7" s="26"/>
      <c r="F7" s="27"/>
      <c r="G7" s="27"/>
      <c r="H7" s="27">
        <v>5</v>
      </c>
    </row>
    <row r="8" spans="1:8" ht="21.75" customHeight="1" x14ac:dyDescent="0.25">
      <c r="A8" s="28">
        <v>1</v>
      </c>
      <c r="B8" s="29" t="s">
        <v>12</v>
      </c>
      <c r="C8" s="30"/>
      <c r="D8" s="31">
        <f>D9+D20+D21+D29</f>
        <v>1635.45</v>
      </c>
      <c r="E8" s="32">
        <f>E9+E20+E21+E29</f>
        <v>1739.2600000000002</v>
      </c>
      <c r="F8" s="33">
        <f>F9+F20+F21+F29</f>
        <v>1884.9499999999998</v>
      </c>
      <c r="G8" s="33">
        <f>G9+G20+G21+G29</f>
        <v>2214.4327996101192</v>
      </c>
      <c r="H8" s="33">
        <f>H9+H20+H21+H29</f>
        <v>2431.88</v>
      </c>
    </row>
    <row r="9" spans="1:8" ht="20.25" customHeight="1" x14ac:dyDescent="0.25">
      <c r="A9" s="34" t="s">
        <v>13</v>
      </c>
      <c r="B9" s="35" t="s">
        <v>14</v>
      </c>
      <c r="C9" s="36"/>
      <c r="D9" s="37">
        <f>SUM(D10:D19)</f>
        <v>1631.08</v>
      </c>
      <c r="E9" s="38">
        <f>SUM(E10:E19)</f>
        <v>1733.3200000000002</v>
      </c>
      <c r="F9" s="39">
        <f>SUM(F10:F19)</f>
        <v>1877.12</v>
      </c>
      <c r="G9" s="39">
        <f>SUM(G10:G19)</f>
        <v>2206.3800721908724</v>
      </c>
      <c r="H9" s="39">
        <f>SUM(H10:H19)</f>
        <v>2422.77</v>
      </c>
    </row>
    <row r="10" spans="1:8" ht="15" customHeight="1" x14ac:dyDescent="0.25">
      <c r="A10" s="34" t="s">
        <v>15</v>
      </c>
      <c r="B10" s="40" t="s">
        <v>16</v>
      </c>
      <c r="C10" s="36"/>
      <c r="D10" s="41"/>
      <c r="E10" s="42"/>
      <c r="F10" s="43"/>
      <c r="G10" s="43"/>
      <c r="H10" s="43"/>
    </row>
    <row r="11" spans="1:8" ht="14.25" customHeight="1" x14ac:dyDescent="0.25">
      <c r="A11" s="44" t="s">
        <v>17</v>
      </c>
      <c r="B11" s="40" t="s">
        <v>18</v>
      </c>
      <c r="C11" s="36"/>
      <c r="D11" s="41"/>
      <c r="E11" s="42"/>
      <c r="F11" s="43"/>
      <c r="G11" s="43"/>
      <c r="H11" s="43"/>
    </row>
    <row r="12" spans="1:8" ht="17.25" customHeight="1" x14ac:dyDescent="0.25">
      <c r="A12" s="44" t="s">
        <v>19</v>
      </c>
      <c r="B12" s="40" t="s">
        <v>20</v>
      </c>
      <c r="C12" s="36"/>
      <c r="D12" s="41"/>
      <c r="E12" s="42"/>
      <c r="F12" s="43"/>
      <c r="G12" s="43"/>
      <c r="H12" s="43"/>
    </row>
    <row r="13" spans="1:8" ht="18" customHeight="1" x14ac:dyDescent="0.25">
      <c r="A13" s="44" t="s">
        <v>21</v>
      </c>
      <c r="B13" s="40" t="s">
        <v>22</v>
      </c>
      <c r="C13" s="36"/>
      <c r="D13" s="41"/>
      <c r="E13" s="42"/>
      <c r="F13" s="43"/>
      <c r="G13" s="43"/>
      <c r="H13" s="43"/>
    </row>
    <row r="14" spans="1:8" ht="16.5" customHeight="1" x14ac:dyDescent="0.25">
      <c r="A14" s="44" t="s">
        <v>23</v>
      </c>
      <c r="B14" s="40" t="s">
        <v>24</v>
      </c>
      <c r="C14" s="36"/>
      <c r="D14" s="41"/>
      <c r="E14" s="42"/>
      <c r="F14" s="43"/>
      <c r="G14" s="43"/>
      <c r="H14" s="43"/>
    </row>
    <row r="15" spans="1:8" ht="15" customHeight="1" x14ac:dyDescent="0.25">
      <c r="A15" s="44" t="s">
        <v>25</v>
      </c>
      <c r="B15" s="40" t="s">
        <v>26</v>
      </c>
      <c r="C15" s="36"/>
      <c r="D15" s="41"/>
      <c r="E15" s="42"/>
      <c r="F15" s="43"/>
      <c r="G15" s="43"/>
      <c r="H15" s="43"/>
    </row>
    <row r="16" spans="1:8" ht="25.5" customHeight="1" x14ac:dyDescent="0.25">
      <c r="A16" s="45" t="s">
        <v>27</v>
      </c>
      <c r="B16" s="40" t="s">
        <v>28</v>
      </c>
      <c r="C16" s="36"/>
      <c r="D16" s="46">
        <v>1064.81</v>
      </c>
      <c r="E16" s="47">
        <v>1064.81</v>
      </c>
      <c r="F16" s="48">
        <v>1064.81</v>
      </c>
      <c r="G16" s="48">
        <v>1325.22</v>
      </c>
      <c r="H16" s="48">
        <v>1325.22</v>
      </c>
    </row>
    <row r="17" spans="1:10" ht="27.75" customHeight="1" x14ac:dyDescent="0.25">
      <c r="A17" s="44" t="s">
        <v>29</v>
      </c>
      <c r="B17" s="40" t="s">
        <v>30</v>
      </c>
      <c r="C17" s="36"/>
      <c r="D17" s="49"/>
      <c r="E17" s="50"/>
      <c r="F17" s="51"/>
      <c r="G17" s="51"/>
      <c r="H17" s="51"/>
    </row>
    <row r="18" spans="1:10" ht="30" customHeight="1" x14ac:dyDescent="0.25">
      <c r="A18" s="44" t="s">
        <v>31</v>
      </c>
      <c r="B18" s="40" t="s">
        <v>32</v>
      </c>
      <c r="C18" s="36"/>
      <c r="D18" s="49">
        <v>565.9</v>
      </c>
      <c r="E18" s="50">
        <v>668.09</v>
      </c>
      <c r="F18" s="51">
        <v>811.94</v>
      </c>
      <c r="G18" s="51">
        <v>880.71</v>
      </c>
      <c r="H18" s="51">
        <f>'Додаток 3_ТЕ_населення з ВКО'!H18</f>
        <v>1096.9199999999998</v>
      </c>
      <c r="J18" s="52"/>
    </row>
    <row r="19" spans="1:10" ht="15.75" customHeight="1" x14ac:dyDescent="0.25">
      <c r="A19" s="44" t="s">
        <v>33</v>
      </c>
      <c r="B19" s="40" t="s">
        <v>34</v>
      </c>
      <c r="C19" s="36"/>
      <c r="D19" s="41">
        <v>0.37</v>
      </c>
      <c r="E19" s="42">
        <v>0.42</v>
      </c>
      <c r="F19" s="43">
        <v>0.37</v>
      </c>
      <c r="G19" s="43">
        <v>0.45007219087202882</v>
      </c>
      <c r="H19" s="43">
        <f>'Додаток 3_ТЕ_населення з ВКО'!H19</f>
        <v>0.63</v>
      </c>
      <c r="I19" s="52">
        <f>H19+H20+H21</f>
        <v>9.74</v>
      </c>
    </row>
    <row r="20" spans="1:10" ht="18.75" x14ac:dyDescent="0.25">
      <c r="A20" s="34" t="s">
        <v>35</v>
      </c>
      <c r="B20" s="35" t="s">
        <v>36</v>
      </c>
      <c r="C20" s="36"/>
      <c r="D20" s="41">
        <v>3.45</v>
      </c>
      <c r="E20" s="42">
        <v>4.7</v>
      </c>
      <c r="F20" s="53">
        <v>6.27</v>
      </c>
      <c r="G20" s="43">
        <v>6.4380866077136103</v>
      </c>
      <c r="H20" s="43">
        <f>'Додаток 3_ТЕ_населення з ВКО'!H20</f>
        <v>7.17</v>
      </c>
    </row>
    <row r="21" spans="1:10" ht="17.25" customHeight="1" x14ac:dyDescent="0.25">
      <c r="A21" s="34" t="s">
        <v>37</v>
      </c>
      <c r="B21" s="35" t="s">
        <v>38</v>
      </c>
      <c r="C21" s="36"/>
      <c r="D21" s="54">
        <f>SUM(D22:D24)+D28</f>
        <v>0.92</v>
      </c>
      <c r="E21" s="55">
        <f>SUM(E22:E24)+E28</f>
        <v>1.24</v>
      </c>
      <c r="F21" s="43">
        <f>F23+F22+F28</f>
        <v>1.56</v>
      </c>
      <c r="G21" s="53">
        <v>1.6146408115333359</v>
      </c>
      <c r="H21" s="43">
        <f>'Додаток 3_ТЕ_населення з ВКО'!H21</f>
        <v>1.94</v>
      </c>
    </row>
    <row r="22" spans="1:10" ht="15.75" customHeight="1" x14ac:dyDescent="0.25">
      <c r="A22" s="44" t="s">
        <v>39</v>
      </c>
      <c r="B22" s="40" t="s">
        <v>40</v>
      </c>
      <c r="C22" s="36"/>
      <c r="D22" s="41">
        <v>0.76</v>
      </c>
      <c r="E22" s="42">
        <v>1.03</v>
      </c>
      <c r="F22" s="43">
        <v>1.38</v>
      </c>
      <c r="G22" s="43">
        <v>1.4163790536969945</v>
      </c>
      <c r="H22" s="43">
        <f>'Додаток 3_ТЕ_населення з ВКО'!H22</f>
        <v>1.58</v>
      </c>
    </row>
    <row r="23" spans="1:10" ht="17.25" customHeight="1" x14ac:dyDescent="0.25">
      <c r="A23" s="44" t="s">
        <v>41</v>
      </c>
      <c r="B23" s="40" t="s">
        <v>42</v>
      </c>
      <c r="C23" s="36"/>
      <c r="D23" s="41">
        <v>0.05</v>
      </c>
      <c r="E23" s="42">
        <v>0.05</v>
      </c>
      <c r="F23" s="43">
        <v>0.05</v>
      </c>
      <c r="G23" s="43">
        <v>5.5492783277411306E-2</v>
      </c>
      <c r="H23" s="43">
        <f>'Додаток 3_ТЕ_населення з ВКО'!H23</f>
        <v>0.16</v>
      </c>
    </row>
    <row r="24" spans="1:10" ht="27.75" customHeight="1" x14ac:dyDescent="0.25">
      <c r="A24" s="44" t="s">
        <v>43</v>
      </c>
      <c r="B24" s="40" t="s">
        <v>44</v>
      </c>
      <c r="C24" s="36"/>
      <c r="D24" s="41">
        <v>0</v>
      </c>
      <c r="E24" s="42">
        <v>0</v>
      </c>
      <c r="F24" s="39">
        <v>0</v>
      </c>
      <c r="G24" s="43">
        <v>0</v>
      </c>
      <c r="H24" s="43">
        <f>'Додаток 3_ТЕ_населення з ВКО'!H24</f>
        <v>0</v>
      </c>
    </row>
    <row r="25" spans="1:10" ht="18" customHeight="1" x14ac:dyDescent="0.25">
      <c r="A25" s="44" t="s">
        <v>45</v>
      </c>
      <c r="B25" s="56" t="s">
        <v>46</v>
      </c>
      <c r="C25" s="36"/>
      <c r="D25" s="37">
        <v>0</v>
      </c>
      <c r="E25" s="38">
        <v>0</v>
      </c>
      <c r="F25" s="39">
        <v>0</v>
      </c>
      <c r="G25" s="39">
        <v>0</v>
      </c>
      <c r="H25" s="43">
        <f>'Додаток 3_ТЕ_населення з ВКО'!H25</f>
        <v>0</v>
      </c>
    </row>
    <row r="26" spans="1:10" ht="37.5" customHeight="1" x14ac:dyDescent="0.25">
      <c r="A26" s="57" t="s">
        <v>47</v>
      </c>
      <c r="B26" s="40" t="s">
        <v>48</v>
      </c>
      <c r="C26" s="36"/>
      <c r="D26" s="37"/>
      <c r="E26" s="38">
        <v>0</v>
      </c>
      <c r="F26" s="39">
        <v>0</v>
      </c>
      <c r="G26" s="39">
        <v>0</v>
      </c>
      <c r="H26" s="43">
        <f>'Додаток 3_ТЕ_населення з ВКО'!H26</f>
        <v>0</v>
      </c>
    </row>
    <row r="27" spans="1:10" ht="18" customHeight="1" x14ac:dyDescent="0.25">
      <c r="A27" s="57" t="s">
        <v>49</v>
      </c>
      <c r="B27" s="56" t="s">
        <v>46</v>
      </c>
      <c r="C27" s="36"/>
      <c r="D27" s="37"/>
      <c r="E27" s="38">
        <v>0</v>
      </c>
      <c r="F27" s="43"/>
      <c r="G27" s="39">
        <v>0</v>
      </c>
      <c r="H27" s="43">
        <f>'Додаток 3_ТЕ_населення з ВКО'!H27</f>
        <v>0</v>
      </c>
    </row>
    <row r="28" spans="1:10" ht="18.75" customHeight="1" x14ac:dyDescent="0.25">
      <c r="A28" s="44" t="s">
        <v>50</v>
      </c>
      <c r="B28" s="40" t="s">
        <v>51</v>
      </c>
      <c r="C28" s="36"/>
      <c r="D28" s="41">
        <v>0.11</v>
      </c>
      <c r="E28" s="42">
        <v>0.16</v>
      </c>
      <c r="F28" s="43">
        <v>0.13</v>
      </c>
      <c r="G28" s="43">
        <v>0.13276897455893016</v>
      </c>
      <c r="H28" s="43">
        <f>'Додаток 3_ТЕ_населення з ВКО'!H28</f>
        <v>0.2</v>
      </c>
    </row>
    <row r="29" spans="1:10" ht="17.25" customHeight="1" x14ac:dyDescent="0.25">
      <c r="A29" s="34" t="s">
        <v>52</v>
      </c>
      <c r="B29" s="35" t="s">
        <v>53</v>
      </c>
      <c r="C29" s="36"/>
      <c r="D29" s="41">
        <f>SUM(D30:D32)</f>
        <v>0</v>
      </c>
      <c r="E29" s="42">
        <f>SUM(E30:E32)</f>
        <v>0</v>
      </c>
      <c r="F29" s="43"/>
      <c r="G29" s="43">
        <v>0</v>
      </c>
      <c r="H29" s="43">
        <f>SUM(H30:H32)</f>
        <v>0</v>
      </c>
    </row>
    <row r="30" spans="1:10" ht="14.25" customHeight="1" x14ac:dyDescent="0.25">
      <c r="A30" s="58" t="s">
        <v>54</v>
      </c>
      <c r="B30" s="40" t="s">
        <v>55</v>
      </c>
      <c r="C30" s="36"/>
      <c r="D30" s="41"/>
      <c r="E30" s="42"/>
      <c r="F30" s="43"/>
      <c r="G30" s="43"/>
      <c r="H30" s="43"/>
    </row>
    <row r="31" spans="1:10" ht="21" customHeight="1" x14ac:dyDescent="0.25">
      <c r="A31" s="59" t="s">
        <v>56</v>
      </c>
      <c r="B31" s="40" t="s">
        <v>40</v>
      </c>
      <c r="C31" s="36"/>
      <c r="D31" s="41"/>
      <c r="E31" s="42"/>
      <c r="F31" s="43"/>
      <c r="G31" s="43"/>
      <c r="H31" s="43"/>
    </row>
    <row r="32" spans="1:10" ht="17.25" customHeight="1" x14ac:dyDescent="0.25">
      <c r="A32" s="59" t="s">
        <v>57</v>
      </c>
      <c r="B32" s="40" t="s">
        <v>58</v>
      </c>
      <c r="C32" s="36"/>
      <c r="D32" s="41"/>
      <c r="E32" s="42"/>
      <c r="F32" s="43">
        <f>SUM(F33:F35)</f>
        <v>0</v>
      </c>
      <c r="G32" s="43"/>
      <c r="H32" s="43"/>
    </row>
    <row r="33" spans="1:8" ht="18" customHeight="1" x14ac:dyDescent="0.25">
      <c r="A33" s="60">
        <v>2</v>
      </c>
      <c r="B33" s="61" t="s">
        <v>59</v>
      </c>
      <c r="C33" s="36"/>
      <c r="D33" s="41">
        <f>SUM(D34:D36)</f>
        <v>0</v>
      </c>
      <c r="E33" s="42">
        <f>SUM(E34:E36)</f>
        <v>0</v>
      </c>
      <c r="F33" s="43"/>
      <c r="G33" s="43">
        <v>0</v>
      </c>
      <c r="H33" s="43">
        <f>SUM(H34:H36)</f>
        <v>0</v>
      </c>
    </row>
    <row r="34" spans="1:8" ht="16.5" customHeight="1" x14ac:dyDescent="0.25">
      <c r="A34" s="58" t="s">
        <v>60</v>
      </c>
      <c r="B34" s="62" t="s">
        <v>55</v>
      </c>
      <c r="C34" s="36"/>
      <c r="D34" s="41"/>
      <c r="E34" s="42"/>
      <c r="F34" s="43"/>
      <c r="G34" s="43"/>
      <c r="H34" s="43"/>
    </row>
    <row r="35" spans="1:8" ht="18.75" customHeight="1" x14ac:dyDescent="0.25">
      <c r="A35" s="58" t="s">
        <v>61</v>
      </c>
      <c r="B35" s="63" t="s">
        <v>40</v>
      </c>
      <c r="C35" s="36"/>
      <c r="D35" s="41"/>
      <c r="E35" s="42"/>
      <c r="F35" s="43"/>
      <c r="G35" s="43"/>
      <c r="H35" s="43"/>
    </row>
    <row r="36" spans="1:8" ht="17.25" customHeight="1" x14ac:dyDescent="0.25">
      <c r="A36" s="58" t="s">
        <v>62</v>
      </c>
      <c r="B36" s="62" t="s">
        <v>58</v>
      </c>
      <c r="C36" s="36"/>
      <c r="D36" s="41"/>
      <c r="E36" s="42"/>
      <c r="F36" s="43">
        <f>SUM(F37:F39)</f>
        <v>0</v>
      </c>
      <c r="G36" s="43"/>
      <c r="H36" s="43"/>
    </row>
    <row r="37" spans="1:8" ht="15.75" customHeight="1" x14ac:dyDescent="0.25">
      <c r="A37" s="34">
        <v>3</v>
      </c>
      <c r="B37" s="64" t="s">
        <v>63</v>
      </c>
      <c r="C37" s="36"/>
      <c r="D37" s="41">
        <f>SUM(D38:D40)</f>
        <v>0</v>
      </c>
      <c r="E37" s="42">
        <f>SUM(E38:E40)</f>
        <v>0</v>
      </c>
      <c r="F37" s="43"/>
      <c r="G37" s="43">
        <v>0</v>
      </c>
      <c r="H37" s="43">
        <f>SUM(H38:H40)</f>
        <v>0</v>
      </c>
    </row>
    <row r="38" spans="1:8" ht="13.5" customHeight="1" x14ac:dyDescent="0.25">
      <c r="A38" s="44" t="s">
        <v>64</v>
      </c>
      <c r="B38" s="62" t="s">
        <v>55</v>
      </c>
      <c r="C38" s="36"/>
      <c r="D38" s="41"/>
      <c r="E38" s="42"/>
      <c r="F38" s="43"/>
      <c r="G38" s="43"/>
      <c r="H38" s="43"/>
    </row>
    <row r="39" spans="1:8" ht="16.5" customHeight="1" x14ac:dyDescent="0.25">
      <c r="A39" s="44" t="s">
        <v>65</v>
      </c>
      <c r="B39" s="63" t="s">
        <v>40</v>
      </c>
      <c r="C39" s="36"/>
      <c r="D39" s="41"/>
      <c r="E39" s="42"/>
      <c r="F39" s="43"/>
      <c r="G39" s="43"/>
      <c r="H39" s="43"/>
    </row>
    <row r="40" spans="1:8" ht="15.75" customHeight="1" x14ac:dyDescent="0.25">
      <c r="A40" s="44" t="s">
        <v>66</v>
      </c>
      <c r="B40" s="62" t="s">
        <v>58</v>
      </c>
      <c r="C40" s="36"/>
      <c r="D40" s="41"/>
      <c r="E40" s="42"/>
      <c r="F40" s="43"/>
      <c r="G40" s="43"/>
      <c r="H40" s="43"/>
    </row>
    <row r="41" spans="1:8" ht="18.75" customHeight="1" x14ac:dyDescent="0.25">
      <c r="A41" s="34">
        <v>4</v>
      </c>
      <c r="B41" s="65" t="s">
        <v>67</v>
      </c>
      <c r="C41" s="36"/>
      <c r="D41" s="41"/>
      <c r="E41" s="42"/>
      <c r="F41" s="43"/>
      <c r="G41" s="43"/>
      <c r="H41" s="43"/>
    </row>
    <row r="42" spans="1:8" ht="18" customHeight="1" x14ac:dyDescent="0.25">
      <c r="A42" s="34">
        <v>5</v>
      </c>
      <c r="B42" s="65" t="s">
        <v>68</v>
      </c>
      <c r="C42" s="36"/>
      <c r="D42" s="41"/>
      <c r="E42" s="42"/>
      <c r="F42" s="48"/>
      <c r="G42" s="43"/>
      <c r="H42" s="43"/>
    </row>
    <row r="43" spans="1:8" ht="18" customHeight="1" x14ac:dyDescent="0.25">
      <c r="A43" s="34">
        <v>6</v>
      </c>
      <c r="B43" s="64" t="s">
        <v>69</v>
      </c>
      <c r="C43" s="36"/>
      <c r="D43" s="46">
        <f>D8+D33+D37+D41+D42</f>
        <v>1635.45</v>
      </c>
      <c r="E43" s="47">
        <f>E8+E33+E37+E41+E42</f>
        <v>1739.2600000000002</v>
      </c>
      <c r="F43" s="48">
        <f>F8+F33+F37+F41+F42</f>
        <v>1884.9499999999998</v>
      </c>
      <c r="G43" s="48">
        <f>G8+G33+G37+G41+G42</f>
        <v>2214.4327996101192</v>
      </c>
      <c r="H43" s="48">
        <f>H8+H33+H37+H41+H42</f>
        <v>2431.88</v>
      </c>
    </row>
    <row r="44" spans="1:8" ht="12.75" customHeight="1" x14ac:dyDescent="0.25">
      <c r="A44" s="34">
        <v>7</v>
      </c>
      <c r="B44" s="66" t="s">
        <v>70</v>
      </c>
      <c r="C44" s="36"/>
      <c r="D44" s="41"/>
      <c r="E44" s="42"/>
      <c r="F44" s="43">
        <v>0</v>
      </c>
      <c r="G44" s="43"/>
      <c r="H44" s="43"/>
    </row>
    <row r="45" spans="1:8" ht="18" customHeight="1" x14ac:dyDescent="0.25">
      <c r="A45" s="34">
        <v>8</v>
      </c>
      <c r="B45" s="67" t="s">
        <v>71</v>
      </c>
      <c r="C45" s="36"/>
      <c r="D45" s="41">
        <v>-0.27</v>
      </c>
      <c r="E45" s="42">
        <v>0</v>
      </c>
      <c r="F45" s="48"/>
      <c r="G45" s="43">
        <v>0</v>
      </c>
      <c r="H45" s="43">
        <v>0</v>
      </c>
    </row>
    <row r="46" spans="1:8" ht="17.25" customHeight="1" x14ac:dyDescent="0.25">
      <c r="A46" s="34">
        <v>9</v>
      </c>
      <c r="B46" s="68" t="s">
        <v>72</v>
      </c>
      <c r="C46" s="36"/>
      <c r="D46" s="46">
        <f>(D51+D50)/0.82</f>
        <v>0.23170731707317074</v>
      </c>
      <c r="E46" s="47">
        <f>(E51+E50)/0.82</f>
        <v>0.31024390243902444</v>
      </c>
      <c r="F46" s="48">
        <f>(F51+F50)/0.82</f>
        <v>0.40243902439024393</v>
      </c>
      <c r="G46" s="48">
        <f>(G51+G50)/0.82</f>
        <v>0.41428290781068178</v>
      </c>
      <c r="H46" s="48">
        <f>ROUNDDOWN((H51+H50)/0.82,2)</f>
        <v>0.47</v>
      </c>
    </row>
    <row r="47" spans="1:8" ht="17.25" customHeight="1" x14ac:dyDescent="0.25">
      <c r="A47" s="58" t="s">
        <v>73</v>
      </c>
      <c r="B47" s="62" t="s">
        <v>74</v>
      </c>
      <c r="C47" s="36"/>
      <c r="D47" s="37">
        <f>D46*0.18</f>
        <v>4.1707317073170734E-2</v>
      </c>
      <c r="E47" s="38">
        <f>E46*0.18</f>
        <v>5.5843902439024401E-2</v>
      </c>
      <c r="F47" s="39">
        <f>F46*0.18</f>
        <v>7.2439024390243897E-2</v>
      </c>
      <c r="G47" s="39">
        <f>G46*0.18</f>
        <v>7.4570923405922723E-2</v>
      </c>
      <c r="H47" s="39">
        <f>ROUND(H46*0.18,2)</f>
        <v>0.08</v>
      </c>
    </row>
    <row r="48" spans="1:8" ht="18" customHeight="1" x14ac:dyDescent="0.25">
      <c r="A48" s="58" t="s">
        <v>75</v>
      </c>
      <c r="B48" s="62" t="s">
        <v>76</v>
      </c>
      <c r="C48" s="36"/>
      <c r="D48" s="37"/>
      <c r="E48" s="38"/>
      <c r="F48" s="39"/>
      <c r="G48" s="39"/>
      <c r="H48" s="39"/>
    </row>
    <row r="49" spans="1:20" ht="30" customHeight="1" x14ac:dyDescent="0.25">
      <c r="A49" s="58" t="s">
        <v>77</v>
      </c>
      <c r="B49" s="62" t="s">
        <v>78</v>
      </c>
      <c r="C49" s="36"/>
      <c r="D49" s="37"/>
      <c r="E49" s="38"/>
      <c r="F49" s="39"/>
      <c r="G49" s="39"/>
      <c r="H49" s="39"/>
    </row>
    <row r="50" spans="1:20" ht="18" customHeight="1" x14ac:dyDescent="0.25">
      <c r="A50" s="58" t="s">
        <v>79</v>
      </c>
      <c r="B50" s="62" t="s">
        <v>80</v>
      </c>
      <c r="C50" s="36"/>
      <c r="D50" s="37">
        <v>0.19</v>
      </c>
      <c r="E50" s="38">
        <f>6.36*0.04</f>
        <v>0.25440000000000002</v>
      </c>
      <c r="F50" s="39">
        <v>0.33</v>
      </c>
      <c r="G50" s="39">
        <f>'Додаток 3_ТЕ_населення з ВКО'!G51</f>
        <v>0.33971198440475903</v>
      </c>
      <c r="H50" s="39">
        <f>'Додаток 3_ТЕ_населення з ВКО'!H51</f>
        <v>0.39</v>
      </c>
    </row>
    <row r="51" spans="1:20" ht="18" customHeight="1" x14ac:dyDescent="0.25">
      <c r="A51" s="58" t="s">
        <v>81</v>
      </c>
      <c r="B51" s="62" t="s">
        <v>82</v>
      </c>
      <c r="C51" s="36"/>
      <c r="D51" s="37"/>
      <c r="E51" s="38"/>
      <c r="F51" s="48">
        <f>F42+F44+F45</f>
        <v>0</v>
      </c>
      <c r="G51" s="39"/>
      <c r="H51" s="39"/>
    </row>
    <row r="52" spans="1:20" ht="34.5" customHeight="1" x14ac:dyDescent="0.25">
      <c r="A52" s="34">
        <v>10</v>
      </c>
      <c r="B52" s="69" t="s">
        <v>83</v>
      </c>
      <c r="C52" s="36"/>
      <c r="D52" s="46">
        <f>D43+D45+D46</f>
        <v>1635.4117073170733</v>
      </c>
      <c r="E52" s="47">
        <f>E43+E45+E46</f>
        <v>1739.5702439024392</v>
      </c>
      <c r="F52" s="70">
        <f>ROUNDDOWN(F43+F45+F46,2)</f>
        <v>1885.35</v>
      </c>
      <c r="G52" s="70">
        <f>ROUNDDOWN(G43+G45+G46,2)</f>
        <v>2214.84</v>
      </c>
      <c r="H52" s="70">
        <f>ROUND(H43+H45+H46,2)</f>
        <v>2432.35</v>
      </c>
      <c r="I52" s="71"/>
    </row>
    <row r="53" spans="1:20" ht="17.25" customHeight="1" x14ac:dyDescent="0.25">
      <c r="A53" s="72">
        <v>11</v>
      </c>
      <c r="B53" s="64" t="s">
        <v>84</v>
      </c>
      <c r="C53" s="36"/>
      <c r="D53" s="37">
        <f>D52*0.2</f>
        <v>327.08234146341465</v>
      </c>
      <c r="E53" s="38">
        <f>E52*0.2</f>
        <v>347.91404878048786</v>
      </c>
      <c r="F53" s="39">
        <f>F52*0.2</f>
        <v>377.07</v>
      </c>
      <c r="G53" s="39">
        <f>G52*0.2</f>
        <v>442.96800000000007</v>
      </c>
      <c r="H53" s="39">
        <f>H52*0.2</f>
        <v>486.47</v>
      </c>
    </row>
    <row r="54" spans="1:20" ht="30" customHeight="1" thickBot="1" x14ac:dyDescent="0.3">
      <c r="A54" s="73">
        <v>12</v>
      </c>
      <c r="B54" s="74" t="s">
        <v>85</v>
      </c>
      <c r="C54" s="75"/>
      <c r="D54" s="76">
        <f>D52+D53</f>
        <v>1962.4940487804879</v>
      </c>
      <c r="E54" s="77">
        <f>E52+E53</f>
        <v>2087.4842926829269</v>
      </c>
      <c r="F54" s="78">
        <f>F52+F53</f>
        <v>2262.42</v>
      </c>
      <c r="G54" s="78">
        <f>G52+G53</f>
        <v>2657.808</v>
      </c>
      <c r="H54" s="78">
        <f>H52+H53</f>
        <v>2918.8199999999997</v>
      </c>
    </row>
    <row r="55" spans="1:20" ht="53.25" customHeight="1" x14ac:dyDescent="0.25">
      <c r="A55" s="79" t="s">
        <v>86</v>
      </c>
      <c r="B55" s="79"/>
      <c r="C55" s="79"/>
      <c r="D55" s="79"/>
      <c r="E55" s="79"/>
      <c r="F55" s="80"/>
      <c r="G55" s="79"/>
      <c r="H55" s="79"/>
    </row>
    <row r="56" spans="1:20" ht="18.75" x14ac:dyDescent="0.25">
      <c r="A56" s="81"/>
      <c r="B56" s="82" t="s">
        <v>87</v>
      </c>
      <c r="C56" s="80"/>
      <c r="D56" s="80"/>
      <c r="E56" s="80"/>
      <c r="F56" s="83"/>
      <c r="G56" s="80"/>
      <c r="H56" s="80" t="s">
        <v>88</v>
      </c>
      <c r="I56" s="84"/>
      <c r="J56" s="85"/>
      <c r="K56" s="85"/>
      <c r="L56" s="86"/>
      <c r="M56" s="86"/>
      <c r="N56" s="86"/>
      <c r="O56" s="87"/>
      <c r="P56" s="88"/>
      <c r="Q56" s="88"/>
      <c r="R56" s="81"/>
      <c r="S56" s="81"/>
      <c r="T56" s="81"/>
    </row>
    <row r="57" spans="1:20" ht="15.75" customHeight="1" x14ac:dyDescent="0.25">
      <c r="A57" s="81"/>
      <c r="B57" s="89" t="s">
        <v>89</v>
      </c>
      <c r="C57" s="90" t="s">
        <v>90</v>
      </c>
      <c r="D57" s="83"/>
      <c r="E57" s="83"/>
      <c r="G57" s="83"/>
      <c r="H57" s="83" t="s">
        <v>91</v>
      </c>
      <c r="I57" s="91"/>
      <c r="J57" s="92"/>
      <c r="K57" s="93"/>
      <c r="L57" s="86"/>
      <c r="M57" s="86"/>
      <c r="N57" s="86"/>
      <c r="O57" s="87"/>
      <c r="P57" s="88"/>
      <c r="Q57" s="88"/>
      <c r="R57" s="81"/>
      <c r="S57" s="81"/>
      <c r="T57" s="81"/>
    </row>
  </sheetData>
  <mergeCells count="8">
    <mergeCell ref="O56:Q56"/>
    <mergeCell ref="O57:Q57"/>
    <mergeCell ref="D1:H1"/>
    <mergeCell ref="A2:H2"/>
    <mergeCell ref="B3:H3"/>
    <mergeCell ref="A4:A6"/>
    <mergeCell ref="B4:B6"/>
    <mergeCell ref="D4:H4"/>
  </mergeCells>
  <pageMargins left="0.70866141732283472" right="0.11811023622047245" top="0.35433070866141736" bottom="0.15748031496062992" header="0.11811023622047245" footer="0.11811023622047245"/>
  <pageSetup paperSize="9" scale="6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778DD-944A-42E5-A817-9083D0479E56}">
  <sheetPr>
    <tabColor theme="4" tint="-0.499984740745262"/>
    <pageSetUpPr fitToPage="1"/>
  </sheetPr>
  <dimension ref="A1:W57"/>
  <sheetViews>
    <sheetView showZeros="0" view="pageBreakPreview" zoomScale="75" zoomScaleNormal="100" zoomScaleSheetLayoutView="75" workbookViewId="0">
      <pane xSplit="3" ySplit="7" topLeftCell="D47" activePane="bottomRight" state="frozen"/>
      <selection activeCell="M23" sqref="M23"/>
      <selection pane="topRight" activeCell="M23" sqref="M23"/>
      <selection pane="bottomLeft" activeCell="M23" sqref="M23"/>
      <selection pane="bottomRight" activeCell="M23" sqref="M23"/>
    </sheetView>
  </sheetViews>
  <sheetFormatPr defaultRowHeight="15.75" x14ac:dyDescent="0.25"/>
  <cols>
    <col min="2" max="2" width="47.75" customWidth="1"/>
    <col min="3" max="3" width="18" hidden="1" customWidth="1"/>
    <col min="4" max="5" width="15.5" customWidth="1"/>
    <col min="6" max="6" width="13" customWidth="1"/>
    <col min="7" max="7" width="19" hidden="1" customWidth="1"/>
    <col min="8" max="9" width="16.875" customWidth="1"/>
    <col min="10" max="10" width="12.875" customWidth="1"/>
    <col min="11" max="11" width="18.375" hidden="1" customWidth="1"/>
    <col min="12" max="13" width="15.25" customWidth="1"/>
    <col min="14" max="14" width="14.75" customWidth="1"/>
    <col min="258" max="258" width="47.75" customWidth="1"/>
    <col min="259" max="259" width="0" hidden="1" customWidth="1"/>
    <col min="260" max="261" width="15.5" customWidth="1"/>
    <col min="262" max="262" width="13" customWidth="1"/>
    <col min="263" max="263" width="0" hidden="1" customWidth="1"/>
    <col min="264" max="265" width="16.875" customWidth="1"/>
    <col min="266" max="266" width="12.875" customWidth="1"/>
    <col min="267" max="267" width="0" hidden="1" customWidth="1"/>
    <col min="268" max="269" width="15.25" customWidth="1"/>
    <col min="270" max="270" width="14.75" customWidth="1"/>
    <col min="514" max="514" width="47.75" customWidth="1"/>
    <col min="515" max="515" width="0" hidden="1" customWidth="1"/>
    <col min="516" max="517" width="15.5" customWidth="1"/>
    <col min="518" max="518" width="13" customWidth="1"/>
    <col min="519" max="519" width="0" hidden="1" customWidth="1"/>
    <col min="520" max="521" width="16.875" customWidth="1"/>
    <col min="522" max="522" width="12.875" customWidth="1"/>
    <col min="523" max="523" width="0" hidden="1" customWidth="1"/>
    <col min="524" max="525" width="15.25" customWidth="1"/>
    <col min="526" max="526" width="14.75" customWidth="1"/>
    <col min="770" max="770" width="47.75" customWidth="1"/>
    <col min="771" max="771" width="0" hidden="1" customWidth="1"/>
    <col min="772" max="773" width="15.5" customWidth="1"/>
    <col min="774" max="774" width="13" customWidth="1"/>
    <col min="775" max="775" width="0" hidden="1" customWidth="1"/>
    <col min="776" max="777" width="16.875" customWidth="1"/>
    <col min="778" max="778" width="12.875" customWidth="1"/>
    <col min="779" max="779" width="0" hidden="1" customWidth="1"/>
    <col min="780" max="781" width="15.25" customWidth="1"/>
    <col min="782" max="782" width="14.75" customWidth="1"/>
    <col min="1026" max="1026" width="47.75" customWidth="1"/>
    <col min="1027" max="1027" width="0" hidden="1" customWidth="1"/>
    <col min="1028" max="1029" width="15.5" customWidth="1"/>
    <col min="1030" max="1030" width="13" customWidth="1"/>
    <col min="1031" max="1031" width="0" hidden="1" customWidth="1"/>
    <col min="1032" max="1033" width="16.875" customWidth="1"/>
    <col min="1034" max="1034" width="12.875" customWidth="1"/>
    <col min="1035" max="1035" width="0" hidden="1" customWidth="1"/>
    <col min="1036" max="1037" width="15.25" customWidth="1"/>
    <col min="1038" max="1038" width="14.75" customWidth="1"/>
    <col min="1282" max="1282" width="47.75" customWidth="1"/>
    <col min="1283" max="1283" width="0" hidden="1" customWidth="1"/>
    <col min="1284" max="1285" width="15.5" customWidth="1"/>
    <col min="1286" max="1286" width="13" customWidth="1"/>
    <col min="1287" max="1287" width="0" hidden="1" customWidth="1"/>
    <col min="1288" max="1289" width="16.875" customWidth="1"/>
    <col min="1290" max="1290" width="12.875" customWidth="1"/>
    <col min="1291" max="1291" width="0" hidden="1" customWidth="1"/>
    <col min="1292" max="1293" width="15.25" customWidth="1"/>
    <col min="1294" max="1294" width="14.75" customWidth="1"/>
    <col min="1538" max="1538" width="47.75" customWidth="1"/>
    <col min="1539" max="1539" width="0" hidden="1" customWidth="1"/>
    <col min="1540" max="1541" width="15.5" customWidth="1"/>
    <col min="1542" max="1542" width="13" customWidth="1"/>
    <col min="1543" max="1543" width="0" hidden="1" customWidth="1"/>
    <col min="1544" max="1545" width="16.875" customWidth="1"/>
    <col min="1546" max="1546" width="12.875" customWidth="1"/>
    <col min="1547" max="1547" width="0" hidden="1" customWidth="1"/>
    <col min="1548" max="1549" width="15.25" customWidth="1"/>
    <col min="1550" max="1550" width="14.75" customWidth="1"/>
    <col min="1794" max="1794" width="47.75" customWidth="1"/>
    <col min="1795" max="1795" width="0" hidden="1" customWidth="1"/>
    <col min="1796" max="1797" width="15.5" customWidth="1"/>
    <col min="1798" max="1798" width="13" customWidth="1"/>
    <col min="1799" max="1799" width="0" hidden="1" customWidth="1"/>
    <col min="1800" max="1801" width="16.875" customWidth="1"/>
    <col min="1802" max="1802" width="12.875" customWidth="1"/>
    <col min="1803" max="1803" width="0" hidden="1" customWidth="1"/>
    <col min="1804" max="1805" width="15.25" customWidth="1"/>
    <col min="1806" max="1806" width="14.75" customWidth="1"/>
    <col min="2050" max="2050" width="47.75" customWidth="1"/>
    <col min="2051" max="2051" width="0" hidden="1" customWidth="1"/>
    <col min="2052" max="2053" width="15.5" customWidth="1"/>
    <col min="2054" max="2054" width="13" customWidth="1"/>
    <col min="2055" max="2055" width="0" hidden="1" customWidth="1"/>
    <col min="2056" max="2057" width="16.875" customWidth="1"/>
    <col min="2058" max="2058" width="12.875" customWidth="1"/>
    <col min="2059" max="2059" width="0" hidden="1" customWidth="1"/>
    <col min="2060" max="2061" width="15.25" customWidth="1"/>
    <col min="2062" max="2062" width="14.75" customWidth="1"/>
    <col min="2306" max="2306" width="47.75" customWidth="1"/>
    <col min="2307" max="2307" width="0" hidden="1" customWidth="1"/>
    <col min="2308" max="2309" width="15.5" customWidth="1"/>
    <col min="2310" max="2310" width="13" customWidth="1"/>
    <col min="2311" max="2311" width="0" hidden="1" customWidth="1"/>
    <col min="2312" max="2313" width="16.875" customWidth="1"/>
    <col min="2314" max="2314" width="12.875" customWidth="1"/>
    <col min="2315" max="2315" width="0" hidden="1" customWidth="1"/>
    <col min="2316" max="2317" width="15.25" customWidth="1"/>
    <col min="2318" max="2318" width="14.75" customWidth="1"/>
    <col min="2562" max="2562" width="47.75" customWidth="1"/>
    <col min="2563" max="2563" width="0" hidden="1" customWidth="1"/>
    <col min="2564" max="2565" width="15.5" customWidth="1"/>
    <col min="2566" max="2566" width="13" customWidth="1"/>
    <col min="2567" max="2567" width="0" hidden="1" customWidth="1"/>
    <col min="2568" max="2569" width="16.875" customWidth="1"/>
    <col min="2570" max="2570" width="12.875" customWidth="1"/>
    <col min="2571" max="2571" width="0" hidden="1" customWidth="1"/>
    <col min="2572" max="2573" width="15.25" customWidth="1"/>
    <col min="2574" max="2574" width="14.75" customWidth="1"/>
    <col min="2818" max="2818" width="47.75" customWidth="1"/>
    <col min="2819" max="2819" width="0" hidden="1" customWidth="1"/>
    <col min="2820" max="2821" width="15.5" customWidth="1"/>
    <col min="2822" max="2822" width="13" customWidth="1"/>
    <col min="2823" max="2823" width="0" hidden="1" customWidth="1"/>
    <col min="2824" max="2825" width="16.875" customWidth="1"/>
    <col min="2826" max="2826" width="12.875" customWidth="1"/>
    <col min="2827" max="2827" width="0" hidden="1" customWidth="1"/>
    <col min="2828" max="2829" width="15.25" customWidth="1"/>
    <col min="2830" max="2830" width="14.75" customWidth="1"/>
    <col min="3074" max="3074" width="47.75" customWidth="1"/>
    <col min="3075" max="3075" width="0" hidden="1" customWidth="1"/>
    <col min="3076" max="3077" width="15.5" customWidth="1"/>
    <col min="3078" max="3078" width="13" customWidth="1"/>
    <col min="3079" max="3079" width="0" hidden="1" customWidth="1"/>
    <col min="3080" max="3081" width="16.875" customWidth="1"/>
    <col min="3082" max="3082" width="12.875" customWidth="1"/>
    <col min="3083" max="3083" width="0" hidden="1" customWidth="1"/>
    <col min="3084" max="3085" width="15.25" customWidth="1"/>
    <col min="3086" max="3086" width="14.75" customWidth="1"/>
    <col min="3330" max="3330" width="47.75" customWidth="1"/>
    <col min="3331" max="3331" width="0" hidden="1" customWidth="1"/>
    <col min="3332" max="3333" width="15.5" customWidth="1"/>
    <col min="3334" max="3334" width="13" customWidth="1"/>
    <col min="3335" max="3335" width="0" hidden="1" customWidth="1"/>
    <col min="3336" max="3337" width="16.875" customWidth="1"/>
    <col min="3338" max="3338" width="12.875" customWidth="1"/>
    <col min="3339" max="3339" width="0" hidden="1" customWidth="1"/>
    <col min="3340" max="3341" width="15.25" customWidth="1"/>
    <col min="3342" max="3342" width="14.75" customWidth="1"/>
    <col min="3586" max="3586" width="47.75" customWidth="1"/>
    <col min="3587" max="3587" width="0" hidden="1" customWidth="1"/>
    <col min="3588" max="3589" width="15.5" customWidth="1"/>
    <col min="3590" max="3590" width="13" customWidth="1"/>
    <col min="3591" max="3591" width="0" hidden="1" customWidth="1"/>
    <col min="3592" max="3593" width="16.875" customWidth="1"/>
    <col min="3594" max="3594" width="12.875" customWidth="1"/>
    <col min="3595" max="3595" width="0" hidden="1" customWidth="1"/>
    <col min="3596" max="3597" width="15.25" customWidth="1"/>
    <col min="3598" max="3598" width="14.75" customWidth="1"/>
    <col min="3842" max="3842" width="47.75" customWidth="1"/>
    <col min="3843" max="3843" width="0" hidden="1" customWidth="1"/>
    <col min="3844" max="3845" width="15.5" customWidth="1"/>
    <col min="3846" max="3846" width="13" customWidth="1"/>
    <col min="3847" max="3847" width="0" hidden="1" customWidth="1"/>
    <col min="3848" max="3849" width="16.875" customWidth="1"/>
    <col min="3850" max="3850" width="12.875" customWidth="1"/>
    <col min="3851" max="3851" width="0" hidden="1" customWidth="1"/>
    <col min="3852" max="3853" width="15.25" customWidth="1"/>
    <col min="3854" max="3854" width="14.75" customWidth="1"/>
    <col min="4098" max="4098" width="47.75" customWidth="1"/>
    <col min="4099" max="4099" width="0" hidden="1" customWidth="1"/>
    <col min="4100" max="4101" width="15.5" customWidth="1"/>
    <col min="4102" max="4102" width="13" customWidth="1"/>
    <col min="4103" max="4103" width="0" hidden="1" customWidth="1"/>
    <col min="4104" max="4105" width="16.875" customWidth="1"/>
    <col min="4106" max="4106" width="12.875" customWidth="1"/>
    <col min="4107" max="4107" width="0" hidden="1" customWidth="1"/>
    <col min="4108" max="4109" width="15.25" customWidth="1"/>
    <col min="4110" max="4110" width="14.75" customWidth="1"/>
    <col min="4354" max="4354" width="47.75" customWidth="1"/>
    <col min="4355" max="4355" width="0" hidden="1" customWidth="1"/>
    <col min="4356" max="4357" width="15.5" customWidth="1"/>
    <col min="4358" max="4358" width="13" customWidth="1"/>
    <col min="4359" max="4359" width="0" hidden="1" customWidth="1"/>
    <col min="4360" max="4361" width="16.875" customWidth="1"/>
    <col min="4362" max="4362" width="12.875" customWidth="1"/>
    <col min="4363" max="4363" width="0" hidden="1" customWidth="1"/>
    <col min="4364" max="4365" width="15.25" customWidth="1"/>
    <col min="4366" max="4366" width="14.75" customWidth="1"/>
    <col min="4610" max="4610" width="47.75" customWidth="1"/>
    <col min="4611" max="4611" width="0" hidden="1" customWidth="1"/>
    <col min="4612" max="4613" width="15.5" customWidth="1"/>
    <col min="4614" max="4614" width="13" customWidth="1"/>
    <col min="4615" max="4615" width="0" hidden="1" customWidth="1"/>
    <col min="4616" max="4617" width="16.875" customWidth="1"/>
    <col min="4618" max="4618" width="12.875" customWidth="1"/>
    <col min="4619" max="4619" width="0" hidden="1" customWidth="1"/>
    <col min="4620" max="4621" width="15.25" customWidth="1"/>
    <col min="4622" max="4622" width="14.75" customWidth="1"/>
    <col min="4866" max="4866" width="47.75" customWidth="1"/>
    <col min="4867" max="4867" width="0" hidden="1" customWidth="1"/>
    <col min="4868" max="4869" width="15.5" customWidth="1"/>
    <col min="4870" max="4870" width="13" customWidth="1"/>
    <col min="4871" max="4871" width="0" hidden="1" customWidth="1"/>
    <col min="4872" max="4873" width="16.875" customWidth="1"/>
    <col min="4874" max="4874" width="12.875" customWidth="1"/>
    <col min="4875" max="4875" width="0" hidden="1" customWidth="1"/>
    <col min="4876" max="4877" width="15.25" customWidth="1"/>
    <col min="4878" max="4878" width="14.75" customWidth="1"/>
    <col min="5122" max="5122" width="47.75" customWidth="1"/>
    <col min="5123" max="5123" width="0" hidden="1" customWidth="1"/>
    <col min="5124" max="5125" width="15.5" customWidth="1"/>
    <col min="5126" max="5126" width="13" customWidth="1"/>
    <col min="5127" max="5127" width="0" hidden="1" customWidth="1"/>
    <col min="5128" max="5129" width="16.875" customWidth="1"/>
    <col min="5130" max="5130" width="12.875" customWidth="1"/>
    <col min="5131" max="5131" width="0" hidden="1" customWidth="1"/>
    <col min="5132" max="5133" width="15.25" customWidth="1"/>
    <col min="5134" max="5134" width="14.75" customWidth="1"/>
    <col min="5378" max="5378" width="47.75" customWidth="1"/>
    <col min="5379" max="5379" width="0" hidden="1" customWidth="1"/>
    <col min="5380" max="5381" width="15.5" customWidth="1"/>
    <col min="5382" max="5382" width="13" customWidth="1"/>
    <col min="5383" max="5383" width="0" hidden="1" customWidth="1"/>
    <col min="5384" max="5385" width="16.875" customWidth="1"/>
    <col min="5386" max="5386" width="12.875" customWidth="1"/>
    <col min="5387" max="5387" width="0" hidden="1" customWidth="1"/>
    <col min="5388" max="5389" width="15.25" customWidth="1"/>
    <col min="5390" max="5390" width="14.75" customWidth="1"/>
    <col min="5634" max="5634" width="47.75" customWidth="1"/>
    <col min="5635" max="5635" width="0" hidden="1" customWidth="1"/>
    <col min="5636" max="5637" width="15.5" customWidth="1"/>
    <col min="5638" max="5638" width="13" customWidth="1"/>
    <col min="5639" max="5639" width="0" hidden="1" customWidth="1"/>
    <col min="5640" max="5641" width="16.875" customWidth="1"/>
    <col min="5642" max="5642" width="12.875" customWidth="1"/>
    <col min="5643" max="5643" width="0" hidden="1" customWidth="1"/>
    <col min="5644" max="5645" width="15.25" customWidth="1"/>
    <col min="5646" max="5646" width="14.75" customWidth="1"/>
    <col min="5890" max="5890" width="47.75" customWidth="1"/>
    <col min="5891" max="5891" width="0" hidden="1" customWidth="1"/>
    <col min="5892" max="5893" width="15.5" customWidth="1"/>
    <col min="5894" max="5894" width="13" customWidth="1"/>
    <col min="5895" max="5895" width="0" hidden="1" customWidth="1"/>
    <col min="5896" max="5897" width="16.875" customWidth="1"/>
    <col min="5898" max="5898" width="12.875" customWidth="1"/>
    <col min="5899" max="5899" width="0" hidden="1" customWidth="1"/>
    <col min="5900" max="5901" width="15.25" customWidth="1"/>
    <col min="5902" max="5902" width="14.75" customWidth="1"/>
    <col min="6146" max="6146" width="47.75" customWidth="1"/>
    <col min="6147" max="6147" width="0" hidden="1" customWidth="1"/>
    <col min="6148" max="6149" width="15.5" customWidth="1"/>
    <col min="6150" max="6150" width="13" customWidth="1"/>
    <col min="6151" max="6151" width="0" hidden="1" customWidth="1"/>
    <col min="6152" max="6153" width="16.875" customWidth="1"/>
    <col min="6154" max="6154" width="12.875" customWidth="1"/>
    <col min="6155" max="6155" width="0" hidden="1" customWidth="1"/>
    <col min="6156" max="6157" width="15.25" customWidth="1"/>
    <col min="6158" max="6158" width="14.75" customWidth="1"/>
    <col min="6402" max="6402" width="47.75" customWidth="1"/>
    <col min="6403" max="6403" width="0" hidden="1" customWidth="1"/>
    <col min="6404" max="6405" width="15.5" customWidth="1"/>
    <col min="6406" max="6406" width="13" customWidth="1"/>
    <col min="6407" max="6407" width="0" hidden="1" customWidth="1"/>
    <col min="6408" max="6409" width="16.875" customWidth="1"/>
    <col min="6410" max="6410" width="12.875" customWidth="1"/>
    <col min="6411" max="6411" width="0" hidden="1" customWidth="1"/>
    <col min="6412" max="6413" width="15.25" customWidth="1"/>
    <col min="6414" max="6414" width="14.75" customWidth="1"/>
    <col min="6658" max="6658" width="47.75" customWidth="1"/>
    <col min="6659" max="6659" width="0" hidden="1" customWidth="1"/>
    <col min="6660" max="6661" width="15.5" customWidth="1"/>
    <col min="6662" max="6662" width="13" customWidth="1"/>
    <col min="6663" max="6663" width="0" hidden="1" customWidth="1"/>
    <col min="6664" max="6665" width="16.875" customWidth="1"/>
    <col min="6666" max="6666" width="12.875" customWidth="1"/>
    <col min="6667" max="6667" width="0" hidden="1" customWidth="1"/>
    <col min="6668" max="6669" width="15.25" customWidth="1"/>
    <col min="6670" max="6670" width="14.75" customWidth="1"/>
    <col min="6914" max="6914" width="47.75" customWidth="1"/>
    <col min="6915" max="6915" width="0" hidden="1" customWidth="1"/>
    <col min="6916" max="6917" width="15.5" customWidth="1"/>
    <col min="6918" max="6918" width="13" customWidth="1"/>
    <col min="6919" max="6919" width="0" hidden="1" customWidth="1"/>
    <col min="6920" max="6921" width="16.875" customWidth="1"/>
    <col min="6922" max="6922" width="12.875" customWidth="1"/>
    <col min="6923" max="6923" width="0" hidden="1" customWidth="1"/>
    <col min="6924" max="6925" width="15.25" customWidth="1"/>
    <col min="6926" max="6926" width="14.75" customWidth="1"/>
    <col min="7170" max="7170" width="47.75" customWidth="1"/>
    <col min="7171" max="7171" width="0" hidden="1" customWidth="1"/>
    <col min="7172" max="7173" width="15.5" customWidth="1"/>
    <col min="7174" max="7174" width="13" customWidth="1"/>
    <col min="7175" max="7175" width="0" hidden="1" customWidth="1"/>
    <col min="7176" max="7177" width="16.875" customWidth="1"/>
    <col min="7178" max="7178" width="12.875" customWidth="1"/>
    <col min="7179" max="7179" width="0" hidden="1" customWidth="1"/>
    <col min="7180" max="7181" width="15.25" customWidth="1"/>
    <col min="7182" max="7182" width="14.75" customWidth="1"/>
    <col min="7426" max="7426" width="47.75" customWidth="1"/>
    <col min="7427" max="7427" width="0" hidden="1" customWidth="1"/>
    <col min="7428" max="7429" width="15.5" customWidth="1"/>
    <col min="7430" max="7430" width="13" customWidth="1"/>
    <col min="7431" max="7431" width="0" hidden="1" customWidth="1"/>
    <col min="7432" max="7433" width="16.875" customWidth="1"/>
    <col min="7434" max="7434" width="12.875" customWidth="1"/>
    <col min="7435" max="7435" width="0" hidden="1" customWidth="1"/>
    <col min="7436" max="7437" width="15.25" customWidth="1"/>
    <col min="7438" max="7438" width="14.75" customWidth="1"/>
    <col min="7682" max="7682" width="47.75" customWidth="1"/>
    <col min="7683" max="7683" width="0" hidden="1" customWidth="1"/>
    <col min="7684" max="7685" width="15.5" customWidth="1"/>
    <col min="7686" max="7686" width="13" customWidth="1"/>
    <col min="7687" max="7687" width="0" hidden="1" customWidth="1"/>
    <col min="7688" max="7689" width="16.875" customWidth="1"/>
    <col min="7690" max="7690" width="12.875" customWidth="1"/>
    <col min="7691" max="7691" width="0" hidden="1" customWidth="1"/>
    <col min="7692" max="7693" width="15.25" customWidth="1"/>
    <col min="7694" max="7694" width="14.75" customWidth="1"/>
    <col min="7938" max="7938" width="47.75" customWidth="1"/>
    <col min="7939" max="7939" width="0" hidden="1" customWidth="1"/>
    <col min="7940" max="7941" width="15.5" customWidth="1"/>
    <col min="7942" max="7942" width="13" customWidth="1"/>
    <col min="7943" max="7943" width="0" hidden="1" customWidth="1"/>
    <col min="7944" max="7945" width="16.875" customWidth="1"/>
    <col min="7946" max="7946" width="12.875" customWidth="1"/>
    <col min="7947" max="7947" width="0" hidden="1" customWidth="1"/>
    <col min="7948" max="7949" width="15.25" customWidth="1"/>
    <col min="7950" max="7950" width="14.75" customWidth="1"/>
    <col min="8194" max="8194" width="47.75" customWidth="1"/>
    <col min="8195" max="8195" width="0" hidden="1" customWidth="1"/>
    <col min="8196" max="8197" width="15.5" customWidth="1"/>
    <col min="8198" max="8198" width="13" customWidth="1"/>
    <col min="8199" max="8199" width="0" hidden="1" customWidth="1"/>
    <col min="8200" max="8201" width="16.875" customWidth="1"/>
    <col min="8202" max="8202" width="12.875" customWidth="1"/>
    <col min="8203" max="8203" width="0" hidden="1" customWidth="1"/>
    <col min="8204" max="8205" width="15.25" customWidth="1"/>
    <col min="8206" max="8206" width="14.75" customWidth="1"/>
    <col min="8450" max="8450" width="47.75" customWidth="1"/>
    <col min="8451" max="8451" width="0" hidden="1" customWidth="1"/>
    <col min="8452" max="8453" width="15.5" customWidth="1"/>
    <col min="8454" max="8454" width="13" customWidth="1"/>
    <col min="8455" max="8455" width="0" hidden="1" customWidth="1"/>
    <col min="8456" max="8457" width="16.875" customWidth="1"/>
    <col min="8458" max="8458" width="12.875" customWidth="1"/>
    <col min="8459" max="8459" width="0" hidden="1" customWidth="1"/>
    <col min="8460" max="8461" width="15.25" customWidth="1"/>
    <col min="8462" max="8462" width="14.75" customWidth="1"/>
    <col min="8706" max="8706" width="47.75" customWidth="1"/>
    <col min="8707" max="8707" width="0" hidden="1" customWidth="1"/>
    <col min="8708" max="8709" width="15.5" customWidth="1"/>
    <col min="8710" max="8710" width="13" customWidth="1"/>
    <col min="8711" max="8711" width="0" hidden="1" customWidth="1"/>
    <col min="8712" max="8713" width="16.875" customWidth="1"/>
    <col min="8714" max="8714" width="12.875" customWidth="1"/>
    <col min="8715" max="8715" width="0" hidden="1" customWidth="1"/>
    <col min="8716" max="8717" width="15.25" customWidth="1"/>
    <col min="8718" max="8718" width="14.75" customWidth="1"/>
    <col min="8962" max="8962" width="47.75" customWidth="1"/>
    <col min="8963" max="8963" width="0" hidden="1" customWidth="1"/>
    <col min="8964" max="8965" width="15.5" customWidth="1"/>
    <col min="8966" max="8966" width="13" customWidth="1"/>
    <col min="8967" max="8967" width="0" hidden="1" customWidth="1"/>
    <col min="8968" max="8969" width="16.875" customWidth="1"/>
    <col min="8970" max="8970" width="12.875" customWidth="1"/>
    <col min="8971" max="8971" width="0" hidden="1" customWidth="1"/>
    <col min="8972" max="8973" width="15.25" customWidth="1"/>
    <col min="8974" max="8974" width="14.75" customWidth="1"/>
    <col min="9218" max="9218" width="47.75" customWidth="1"/>
    <col min="9219" max="9219" width="0" hidden="1" customWidth="1"/>
    <col min="9220" max="9221" width="15.5" customWidth="1"/>
    <col min="9222" max="9222" width="13" customWidth="1"/>
    <col min="9223" max="9223" width="0" hidden="1" customWidth="1"/>
    <col min="9224" max="9225" width="16.875" customWidth="1"/>
    <col min="9226" max="9226" width="12.875" customWidth="1"/>
    <col min="9227" max="9227" width="0" hidden="1" customWidth="1"/>
    <col min="9228" max="9229" width="15.25" customWidth="1"/>
    <col min="9230" max="9230" width="14.75" customWidth="1"/>
    <col min="9474" max="9474" width="47.75" customWidth="1"/>
    <col min="9475" max="9475" width="0" hidden="1" customWidth="1"/>
    <col min="9476" max="9477" width="15.5" customWidth="1"/>
    <col min="9478" max="9478" width="13" customWidth="1"/>
    <col min="9479" max="9479" width="0" hidden="1" customWidth="1"/>
    <col min="9480" max="9481" width="16.875" customWidth="1"/>
    <col min="9482" max="9482" width="12.875" customWidth="1"/>
    <col min="9483" max="9483" width="0" hidden="1" customWidth="1"/>
    <col min="9484" max="9485" width="15.25" customWidth="1"/>
    <col min="9486" max="9486" width="14.75" customWidth="1"/>
    <col min="9730" max="9730" width="47.75" customWidth="1"/>
    <col min="9731" max="9731" width="0" hidden="1" customWidth="1"/>
    <col min="9732" max="9733" width="15.5" customWidth="1"/>
    <col min="9734" max="9734" width="13" customWidth="1"/>
    <col min="9735" max="9735" width="0" hidden="1" customWidth="1"/>
    <col min="9736" max="9737" width="16.875" customWidth="1"/>
    <col min="9738" max="9738" width="12.875" customWidth="1"/>
    <col min="9739" max="9739" width="0" hidden="1" customWidth="1"/>
    <col min="9740" max="9741" width="15.25" customWidth="1"/>
    <col min="9742" max="9742" width="14.75" customWidth="1"/>
    <col min="9986" max="9986" width="47.75" customWidth="1"/>
    <col min="9987" max="9987" width="0" hidden="1" customWidth="1"/>
    <col min="9988" max="9989" width="15.5" customWidth="1"/>
    <col min="9990" max="9990" width="13" customWidth="1"/>
    <col min="9991" max="9991" width="0" hidden="1" customWidth="1"/>
    <col min="9992" max="9993" width="16.875" customWidth="1"/>
    <col min="9994" max="9994" width="12.875" customWidth="1"/>
    <col min="9995" max="9995" width="0" hidden="1" customWidth="1"/>
    <col min="9996" max="9997" width="15.25" customWidth="1"/>
    <col min="9998" max="9998" width="14.75" customWidth="1"/>
    <col min="10242" max="10242" width="47.75" customWidth="1"/>
    <col min="10243" max="10243" width="0" hidden="1" customWidth="1"/>
    <col min="10244" max="10245" width="15.5" customWidth="1"/>
    <col min="10246" max="10246" width="13" customWidth="1"/>
    <col min="10247" max="10247" width="0" hidden="1" customWidth="1"/>
    <col min="10248" max="10249" width="16.875" customWidth="1"/>
    <col min="10250" max="10250" width="12.875" customWidth="1"/>
    <col min="10251" max="10251" width="0" hidden="1" customWidth="1"/>
    <col min="10252" max="10253" width="15.25" customWidth="1"/>
    <col min="10254" max="10254" width="14.75" customWidth="1"/>
    <col min="10498" max="10498" width="47.75" customWidth="1"/>
    <col min="10499" max="10499" width="0" hidden="1" customWidth="1"/>
    <col min="10500" max="10501" width="15.5" customWidth="1"/>
    <col min="10502" max="10502" width="13" customWidth="1"/>
    <col min="10503" max="10503" width="0" hidden="1" customWidth="1"/>
    <col min="10504" max="10505" width="16.875" customWidth="1"/>
    <col min="10506" max="10506" width="12.875" customWidth="1"/>
    <col min="10507" max="10507" width="0" hidden="1" customWidth="1"/>
    <col min="10508" max="10509" width="15.25" customWidth="1"/>
    <col min="10510" max="10510" width="14.75" customWidth="1"/>
    <col min="10754" max="10754" width="47.75" customWidth="1"/>
    <col min="10755" max="10755" width="0" hidden="1" customWidth="1"/>
    <col min="10756" max="10757" width="15.5" customWidth="1"/>
    <col min="10758" max="10758" width="13" customWidth="1"/>
    <col min="10759" max="10759" width="0" hidden="1" customWidth="1"/>
    <col min="10760" max="10761" width="16.875" customWidth="1"/>
    <col min="10762" max="10762" width="12.875" customWidth="1"/>
    <col min="10763" max="10763" width="0" hidden="1" customWidth="1"/>
    <col min="10764" max="10765" width="15.25" customWidth="1"/>
    <col min="10766" max="10766" width="14.75" customWidth="1"/>
    <col min="11010" max="11010" width="47.75" customWidth="1"/>
    <col min="11011" max="11011" width="0" hidden="1" customWidth="1"/>
    <col min="11012" max="11013" width="15.5" customWidth="1"/>
    <col min="11014" max="11014" width="13" customWidth="1"/>
    <col min="11015" max="11015" width="0" hidden="1" customWidth="1"/>
    <col min="11016" max="11017" width="16.875" customWidth="1"/>
    <col min="11018" max="11018" width="12.875" customWidth="1"/>
    <col min="11019" max="11019" width="0" hidden="1" customWidth="1"/>
    <col min="11020" max="11021" width="15.25" customWidth="1"/>
    <col min="11022" max="11022" width="14.75" customWidth="1"/>
    <col min="11266" max="11266" width="47.75" customWidth="1"/>
    <col min="11267" max="11267" width="0" hidden="1" customWidth="1"/>
    <col min="11268" max="11269" width="15.5" customWidth="1"/>
    <col min="11270" max="11270" width="13" customWidth="1"/>
    <col min="11271" max="11271" width="0" hidden="1" customWidth="1"/>
    <col min="11272" max="11273" width="16.875" customWidth="1"/>
    <col min="11274" max="11274" width="12.875" customWidth="1"/>
    <col min="11275" max="11275" width="0" hidden="1" customWidth="1"/>
    <col min="11276" max="11277" width="15.25" customWidth="1"/>
    <col min="11278" max="11278" width="14.75" customWidth="1"/>
    <col min="11522" max="11522" width="47.75" customWidth="1"/>
    <col min="11523" max="11523" width="0" hidden="1" customWidth="1"/>
    <col min="11524" max="11525" width="15.5" customWidth="1"/>
    <col min="11526" max="11526" width="13" customWidth="1"/>
    <col min="11527" max="11527" width="0" hidden="1" customWidth="1"/>
    <col min="11528" max="11529" width="16.875" customWidth="1"/>
    <col min="11530" max="11530" width="12.875" customWidth="1"/>
    <col min="11531" max="11531" width="0" hidden="1" customWidth="1"/>
    <col min="11532" max="11533" width="15.25" customWidth="1"/>
    <col min="11534" max="11534" width="14.75" customWidth="1"/>
    <col min="11778" max="11778" width="47.75" customWidth="1"/>
    <col min="11779" max="11779" width="0" hidden="1" customWidth="1"/>
    <col min="11780" max="11781" width="15.5" customWidth="1"/>
    <col min="11782" max="11782" width="13" customWidth="1"/>
    <col min="11783" max="11783" width="0" hidden="1" customWidth="1"/>
    <col min="11784" max="11785" width="16.875" customWidth="1"/>
    <col min="11786" max="11786" width="12.875" customWidth="1"/>
    <col min="11787" max="11787" width="0" hidden="1" customWidth="1"/>
    <col min="11788" max="11789" width="15.25" customWidth="1"/>
    <col min="11790" max="11790" width="14.75" customWidth="1"/>
    <col min="12034" max="12034" width="47.75" customWidth="1"/>
    <col min="12035" max="12035" width="0" hidden="1" customWidth="1"/>
    <col min="12036" max="12037" width="15.5" customWidth="1"/>
    <col min="12038" max="12038" width="13" customWidth="1"/>
    <col min="12039" max="12039" width="0" hidden="1" customWidth="1"/>
    <col min="12040" max="12041" width="16.875" customWidth="1"/>
    <col min="12042" max="12042" width="12.875" customWidth="1"/>
    <col min="12043" max="12043" width="0" hidden="1" customWidth="1"/>
    <col min="12044" max="12045" width="15.25" customWidth="1"/>
    <col min="12046" max="12046" width="14.75" customWidth="1"/>
    <col min="12290" max="12290" width="47.75" customWidth="1"/>
    <col min="12291" max="12291" width="0" hidden="1" customWidth="1"/>
    <col min="12292" max="12293" width="15.5" customWidth="1"/>
    <col min="12294" max="12294" width="13" customWidth="1"/>
    <col min="12295" max="12295" width="0" hidden="1" customWidth="1"/>
    <col min="12296" max="12297" width="16.875" customWidth="1"/>
    <col min="12298" max="12298" width="12.875" customWidth="1"/>
    <col min="12299" max="12299" width="0" hidden="1" customWidth="1"/>
    <col min="12300" max="12301" width="15.25" customWidth="1"/>
    <col min="12302" max="12302" width="14.75" customWidth="1"/>
    <col min="12546" max="12546" width="47.75" customWidth="1"/>
    <col min="12547" max="12547" width="0" hidden="1" customWidth="1"/>
    <col min="12548" max="12549" width="15.5" customWidth="1"/>
    <col min="12550" max="12550" width="13" customWidth="1"/>
    <col min="12551" max="12551" width="0" hidden="1" customWidth="1"/>
    <col min="12552" max="12553" width="16.875" customWidth="1"/>
    <col min="12554" max="12554" width="12.875" customWidth="1"/>
    <col min="12555" max="12555" width="0" hidden="1" customWidth="1"/>
    <col min="12556" max="12557" width="15.25" customWidth="1"/>
    <col min="12558" max="12558" width="14.75" customWidth="1"/>
    <col min="12802" max="12802" width="47.75" customWidth="1"/>
    <col min="12803" max="12803" width="0" hidden="1" customWidth="1"/>
    <col min="12804" max="12805" width="15.5" customWidth="1"/>
    <col min="12806" max="12806" width="13" customWidth="1"/>
    <col min="12807" max="12807" width="0" hidden="1" customWidth="1"/>
    <col min="12808" max="12809" width="16.875" customWidth="1"/>
    <col min="12810" max="12810" width="12.875" customWidth="1"/>
    <col min="12811" max="12811" width="0" hidden="1" customWidth="1"/>
    <col min="12812" max="12813" width="15.25" customWidth="1"/>
    <col min="12814" max="12814" width="14.75" customWidth="1"/>
    <col min="13058" max="13058" width="47.75" customWidth="1"/>
    <col min="13059" max="13059" width="0" hidden="1" customWidth="1"/>
    <col min="13060" max="13061" width="15.5" customWidth="1"/>
    <col min="13062" max="13062" width="13" customWidth="1"/>
    <col min="13063" max="13063" width="0" hidden="1" customWidth="1"/>
    <col min="13064" max="13065" width="16.875" customWidth="1"/>
    <col min="13066" max="13066" width="12.875" customWidth="1"/>
    <col min="13067" max="13067" width="0" hidden="1" customWidth="1"/>
    <col min="13068" max="13069" width="15.25" customWidth="1"/>
    <col min="13070" max="13070" width="14.75" customWidth="1"/>
    <col min="13314" max="13314" width="47.75" customWidth="1"/>
    <col min="13315" max="13315" width="0" hidden="1" customWidth="1"/>
    <col min="13316" max="13317" width="15.5" customWidth="1"/>
    <col min="13318" max="13318" width="13" customWidth="1"/>
    <col min="13319" max="13319" width="0" hidden="1" customWidth="1"/>
    <col min="13320" max="13321" width="16.875" customWidth="1"/>
    <col min="13322" max="13322" width="12.875" customWidth="1"/>
    <col min="13323" max="13323" width="0" hidden="1" customWidth="1"/>
    <col min="13324" max="13325" width="15.25" customWidth="1"/>
    <col min="13326" max="13326" width="14.75" customWidth="1"/>
    <col min="13570" max="13570" width="47.75" customWidth="1"/>
    <col min="13571" max="13571" width="0" hidden="1" customWidth="1"/>
    <col min="13572" max="13573" width="15.5" customWidth="1"/>
    <col min="13574" max="13574" width="13" customWidth="1"/>
    <col min="13575" max="13575" width="0" hidden="1" customWidth="1"/>
    <col min="13576" max="13577" width="16.875" customWidth="1"/>
    <col min="13578" max="13578" width="12.875" customWidth="1"/>
    <col min="13579" max="13579" width="0" hidden="1" customWidth="1"/>
    <col min="13580" max="13581" width="15.25" customWidth="1"/>
    <col min="13582" max="13582" width="14.75" customWidth="1"/>
    <col min="13826" max="13826" width="47.75" customWidth="1"/>
    <col min="13827" max="13827" width="0" hidden="1" customWidth="1"/>
    <col min="13828" max="13829" width="15.5" customWidth="1"/>
    <col min="13830" max="13830" width="13" customWidth="1"/>
    <col min="13831" max="13831" width="0" hidden="1" customWidth="1"/>
    <col min="13832" max="13833" width="16.875" customWidth="1"/>
    <col min="13834" max="13834" width="12.875" customWidth="1"/>
    <col min="13835" max="13835" width="0" hidden="1" customWidth="1"/>
    <col min="13836" max="13837" width="15.25" customWidth="1"/>
    <col min="13838" max="13838" width="14.75" customWidth="1"/>
    <col min="14082" max="14082" width="47.75" customWidth="1"/>
    <col min="14083" max="14083" width="0" hidden="1" customWidth="1"/>
    <col min="14084" max="14085" width="15.5" customWidth="1"/>
    <col min="14086" max="14086" width="13" customWidth="1"/>
    <col min="14087" max="14087" width="0" hidden="1" customWidth="1"/>
    <col min="14088" max="14089" width="16.875" customWidth="1"/>
    <col min="14090" max="14090" width="12.875" customWidth="1"/>
    <col min="14091" max="14091" width="0" hidden="1" customWidth="1"/>
    <col min="14092" max="14093" width="15.25" customWidth="1"/>
    <col min="14094" max="14094" width="14.75" customWidth="1"/>
    <col min="14338" max="14338" width="47.75" customWidth="1"/>
    <col min="14339" max="14339" width="0" hidden="1" customWidth="1"/>
    <col min="14340" max="14341" width="15.5" customWidth="1"/>
    <col min="14342" max="14342" width="13" customWidth="1"/>
    <col min="14343" max="14343" width="0" hidden="1" customWidth="1"/>
    <col min="14344" max="14345" width="16.875" customWidth="1"/>
    <col min="14346" max="14346" width="12.875" customWidth="1"/>
    <col min="14347" max="14347" width="0" hidden="1" customWidth="1"/>
    <col min="14348" max="14349" width="15.25" customWidth="1"/>
    <col min="14350" max="14350" width="14.75" customWidth="1"/>
    <col min="14594" max="14594" width="47.75" customWidth="1"/>
    <col min="14595" max="14595" width="0" hidden="1" customWidth="1"/>
    <col min="14596" max="14597" width="15.5" customWidth="1"/>
    <col min="14598" max="14598" width="13" customWidth="1"/>
    <col min="14599" max="14599" width="0" hidden="1" customWidth="1"/>
    <col min="14600" max="14601" width="16.875" customWidth="1"/>
    <col min="14602" max="14602" width="12.875" customWidth="1"/>
    <col min="14603" max="14603" width="0" hidden="1" customWidth="1"/>
    <col min="14604" max="14605" width="15.25" customWidth="1"/>
    <col min="14606" max="14606" width="14.75" customWidth="1"/>
    <col min="14850" max="14850" width="47.75" customWidth="1"/>
    <col min="14851" max="14851" width="0" hidden="1" customWidth="1"/>
    <col min="14852" max="14853" width="15.5" customWidth="1"/>
    <col min="14854" max="14854" width="13" customWidth="1"/>
    <col min="14855" max="14855" width="0" hidden="1" customWidth="1"/>
    <col min="14856" max="14857" width="16.875" customWidth="1"/>
    <col min="14858" max="14858" width="12.875" customWidth="1"/>
    <col min="14859" max="14859" width="0" hidden="1" customWidth="1"/>
    <col min="14860" max="14861" width="15.25" customWidth="1"/>
    <col min="14862" max="14862" width="14.75" customWidth="1"/>
    <col min="15106" max="15106" width="47.75" customWidth="1"/>
    <col min="15107" max="15107" width="0" hidden="1" customWidth="1"/>
    <col min="15108" max="15109" width="15.5" customWidth="1"/>
    <col min="15110" max="15110" width="13" customWidth="1"/>
    <col min="15111" max="15111" width="0" hidden="1" customWidth="1"/>
    <col min="15112" max="15113" width="16.875" customWidth="1"/>
    <col min="15114" max="15114" width="12.875" customWidth="1"/>
    <col min="15115" max="15115" width="0" hidden="1" customWidth="1"/>
    <col min="15116" max="15117" width="15.25" customWidth="1"/>
    <col min="15118" max="15118" width="14.75" customWidth="1"/>
    <col min="15362" max="15362" width="47.75" customWidth="1"/>
    <col min="15363" max="15363" width="0" hidden="1" customWidth="1"/>
    <col min="15364" max="15365" width="15.5" customWidth="1"/>
    <col min="15366" max="15366" width="13" customWidth="1"/>
    <col min="15367" max="15367" width="0" hidden="1" customWidth="1"/>
    <col min="15368" max="15369" width="16.875" customWidth="1"/>
    <col min="15370" max="15370" width="12.875" customWidth="1"/>
    <col min="15371" max="15371" width="0" hidden="1" customWidth="1"/>
    <col min="15372" max="15373" width="15.25" customWidth="1"/>
    <col min="15374" max="15374" width="14.75" customWidth="1"/>
    <col min="15618" max="15618" width="47.75" customWidth="1"/>
    <col min="15619" max="15619" width="0" hidden="1" customWidth="1"/>
    <col min="15620" max="15621" width="15.5" customWidth="1"/>
    <col min="15622" max="15622" width="13" customWidth="1"/>
    <col min="15623" max="15623" width="0" hidden="1" customWidth="1"/>
    <col min="15624" max="15625" width="16.875" customWidth="1"/>
    <col min="15626" max="15626" width="12.875" customWidth="1"/>
    <col min="15627" max="15627" width="0" hidden="1" customWidth="1"/>
    <col min="15628" max="15629" width="15.25" customWidth="1"/>
    <col min="15630" max="15630" width="14.75" customWidth="1"/>
    <col min="15874" max="15874" width="47.75" customWidth="1"/>
    <col min="15875" max="15875" width="0" hidden="1" customWidth="1"/>
    <col min="15876" max="15877" width="15.5" customWidth="1"/>
    <col min="15878" max="15878" width="13" customWidth="1"/>
    <col min="15879" max="15879" width="0" hidden="1" customWidth="1"/>
    <col min="15880" max="15881" width="16.875" customWidth="1"/>
    <col min="15882" max="15882" width="12.875" customWidth="1"/>
    <col min="15883" max="15883" width="0" hidden="1" customWidth="1"/>
    <col min="15884" max="15885" width="15.25" customWidth="1"/>
    <col min="15886" max="15886" width="14.75" customWidth="1"/>
    <col min="16130" max="16130" width="47.75" customWidth="1"/>
    <col min="16131" max="16131" width="0" hidden="1" customWidth="1"/>
    <col min="16132" max="16133" width="15.5" customWidth="1"/>
    <col min="16134" max="16134" width="13" customWidth="1"/>
    <col min="16135" max="16135" width="0" hidden="1" customWidth="1"/>
    <col min="16136" max="16137" width="16.875" customWidth="1"/>
    <col min="16138" max="16138" width="12.875" customWidth="1"/>
    <col min="16139" max="16139" width="0" hidden="1" customWidth="1"/>
    <col min="16140" max="16141" width="15.25" customWidth="1"/>
    <col min="16142" max="16142" width="14.75" customWidth="1"/>
  </cols>
  <sheetData>
    <row r="1" spans="1:16" ht="18.75" x14ac:dyDescent="0.3">
      <c r="A1" s="1"/>
      <c r="B1" s="2"/>
      <c r="C1" s="2"/>
      <c r="D1" s="94"/>
      <c r="E1" s="94"/>
      <c r="F1" s="95"/>
      <c r="G1" s="95"/>
      <c r="L1" s="96" t="s">
        <v>92</v>
      </c>
      <c r="M1" s="96"/>
      <c r="N1" s="96"/>
      <c r="O1" s="96"/>
      <c r="P1" s="97"/>
    </row>
    <row r="2" spans="1:16" ht="62.25" customHeight="1" x14ac:dyDescent="0.25">
      <c r="A2" s="5" t="s">
        <v>93</v>
      </c>
      <c r="B2" s="5"/>
      <c r="C2" s="5"/>
      <c r="D2" s="5"/>
      <c r="E2" s="5"/>
      <c r="F2" s="5"/>
      <c r="G2" s="5"/>
      <c r="H2" s="5"/>
      <c r="I2" s="5"/>
      <c r="J2" s="5"/>
      <c r="K2" s="5"/>
      <c r="L2" s="98"/>
      <c r="M2" s="98"/>
      <c r="N2" s="98"/>
    </row>
    <row r="3" spans="1:16" ht="38.25" customHeight="1" thickBot="1" x14ac:dyDescent="0.3">
      <c r="A3" s="7"/>
      <c r="B3" s="99" t="str">
        <f>'[1]Додаток 4 ЄР'!A1</f>
        <v>ТОВ "ЄВРО-РЕКОНСТРУКЦІЯ"</v>
      </c>
      <c r="C3" s="99"/>
      <c r="D3" s="99"/>
      <c r="E3" s="99"/>
      <c r="F3" s="99"/>
      <c r="G3" s="99"/>
      <c r="H3" s="99"/>
      <c r="I3" s="99"/>
      <c r="J3" s="99"/>
      <c r="K3" s="99"/>
      <c r="L3" s="99"/>
      <c r="M3" s="99"/>
      <c r="N3" s="99"/>
    </row>
    <row r="4" spans="1:16" ht="43.5" customHeight="1" thickBot="1" x14ac:dyDescent="0.3">
      <c r="A4" s="100" t="s">
        <v>2</v>
      </c>
      <c r="B4" s="9" t="s">
        <v>3</v>
      </c>
      <c r="C4" s="11" t="s">
        <v>94</v>
      </c>
      <c r="D4" s="12"/>
      <c r="E4" s="12"/>
      <c r="F4" s="13"/>
      <c r="G4" s="11" t="s">
        <v>95</v>
      </c>
      <c r="H4" s="12"/>
      <c r="I4" s="12"/>
      <c r="J4" s="13"/>
      <c r="K4" s="11" t="s">
        <v>96</v>
      </c>
      <c r="L4" s="12"/>
      <c r="M4" s="12"/>
      <c r="N4" s="13"/>
    </row>
    <row r="5" spans="1:16" ht="96.75" customHeight="1" x14ac:dyDescent="0.25">
      <c r="A5" s="101"/>
      <c r="B5" s="14"/>
      <c r="C5" s="102" t="s">
        <v>7</v>
      </c>
      <c r="D5" s="17" t="s">
        <v>8</v>
      </c>
      <c r="E5" s="17" t="str">
        <f>'Додаток 1_ТЕ_населення без ВКО'!G5</f>
        <v>2026 рік Розпорядження КМВА від 16.06.2026 року №131</v>
      </c>
      <c r="F5" s="103" t="s">
        <v>10</v>
      </c>
      <c r="G5" s="102" t="s">
        <v>7</v>
      </c>
      <c r="H5" s="17" t="s">
        <v>8</v>
      </c>
      <c r="I5" s="17" t="str">
        <f>E5</f>
        <v>2026 рік Розпорядження КМВА від 16.06.2026 року №131</v>
      </c>
      <c r="J5" s="103" t="s">
        <v>10</v>
      </c>
      <c r="K5" s="102" t="s">
        <v>7</v>
      </c>
      <c r="L5" s="17" t="s">
        <v>8</v>
      </c>
      <c r="M5" s="17" t="str">
        <f>E5</f>
        <v>2026 рік Розпорядження КМВА від 16.06.2026 року №131</v>
      </c>
      <c r="N5" s="103" t="s">
        <v>10</v>
      </c>
    </row>
    <row r="6" spans="1:16" ht="27" customHeight="1" thickBot="1" x14ac:dyDescent="0.3">
      <c r="A6" s="104"/>
      <c r="B6" s="19"/>
      <c r="C6" s="105" t="s">
        <v>11</v>
      </c>
      <c r="D6" s="106" t="s">
        <v>11</v>
      </c>
      <c r="E6" s="106" t="s">
        <v>11</v>
      </c>
      <c r="F6" s="106" t="s">
        <v>11</v>
      </c>
      <c r="G6" s="105" t="s">
        <v>11</v>
      </c>
      <c r="H6" s="106" t="s">
        <v>11</v>
      </c>
      <c r="I6" s="106" t="s">
        <v>11</v>
      </c>
      <c r="J6" s="106" t="s">
        <v>11</v>
      </c>
      <c r="K6" s="105" t="s">
        <v>11</v>
      </c>
      <c r="L6" s="106" t="s">
        <v>11</v>
      </c>
      <c r="M6" s="106" t="s">
        <v>11</v>
      </c>
      <c r="N6" s="106" t="s">
        <v>11</v>
      </c>
    </row>
    <row r="7" spans="1:16" ht="21.75" customHeight="1" thickBot="1" x14ac:dyDescent="0.3">
      <c r="A7" s="23">
        <v>1</v>
      </c>
      <c r="B7" s="24">
        <v>2</v>
      </c>
      <c r="C7" s="107"/>
      <c r="D7" s="107"/>
      <c r="E7" s="107"/>
      <c r="F7" s="108">
        <v>4</v>
      </c>
      <c r="G7" s="107"/>
      <c r="H7" s="107"/>
      <c r="I7" s="107"/>
      <c r="J7" s="108">
        <v>6</v>
      </c>
      <c r="K7" s="107"/>
      <c r="L7" s="107"/>
      <c r="M7" s="107"/>
      <c r="N7" s="108">
        <v>8</v>
      </c>
    </row>
    <row r="8" spans="1:16" ht="32.25" customHeight="1" x14ac:dyDescent="0.25">
      <c r="A8" s="28">
        <v>1</v>
      </c>
      <c r="B8" s="29" t="s">
        <v>12</v>
      </c>
      <c r="C8" s="109">
        <f t="shared" ref="C8:N8" si="0">C9+C20+C21+C29</f>
        <v>1932.8500000000004</v>
      </c>
      <c r="D8" s="110">
        <f>D9+D20+D21+D29</f>
        <v>2078.54</v>
      </c>
      <c r="E8" s="110">
        <v>2231.2927996101189</v>
      </c>
      <c r="F8" s="110">
        <f t="shared" si="0"/>
        <v>2448.7400000000002</v>
      </c>
      <c r="G8" s="109">
        <f t="shared" si="0"/>
        <v>2189.91</v>
      </c>
      <c r="H8" s="110">
        <f>H9+H20+H21+H29</f>
        <v>2335.6</v>
      </c>
      <c r="I8" s="110">
        <v>2231.2927996101189</v>
      </c>
      <c r="J8" s="110">
        <f t="shared" si="0"/>
        <v>2448.7400000000002</v>
      </c>
      <c r="K8" s="109">
        <f t="shared" si="0"/>
        <v>1904.5</v>
      </c>
      <c r="L8" s="110">
        <f>L9+L20+L21+L29</f>
        <v>2050.19</v>
      </c>
      <c r="M8" s="110">
        <v>2231.2927996101189</v>
      </c>
      <c r="N8" s="110">
        <f t="shared" si="0"/>
        <v>2448.7400000000002</v>
      </c>
    </row>
    <row r="9" spans="1:16" ht="20.25" customHeight="1" x14ac:dyDescent="0.25">
      <c r="A9" s="34" t="s">
        <v>13</v>
      </c>
      <c r="B9" s="35" t="s">
        <v>14</v>
      </c>
      <c r="C9" s="111">
        <f>SUM(C10:C19)</f>
        <v>1926.9100000000003</v>
      </c>
      <c r="D9" s="112">
        <f>SUM(D10:D19)</f>
        <v>2070.71</v>
      </c>
      <c r="E9" s="112">
        <v>2223.2400721908721</v>
      </c>
      <c r="F9" s="112">
        <f>SUM(F10:F19)</f>
        <v>2439.63</v>
      </c>
      <c r="G9" s="111">
        <f>SUM(G10:G19)</f>
        <v>2183.9700000000003</v>
      </c>
      <c r="H9" s="112">
        <f>SUM(H10:H19)</f>
        <v>2327.77</v>
      </c>
      <c r="I9" s="112">
        <v>2223.2400721908721</v>
      </c>
      <c r="J9" s="112">
        <f>SUM(J10:J19)</f>
        <v>2439.63</v>
      </c>
      <c r="K9" s="111">
        <f>SUM(K10:K19)</f>
        <v>1898.56</v>
      </c>
      <c r="L9" s="112">
        <f>SUM(L10:L19)</f>
        <v>2042.36</v>
      </c>
      <c r="M9" s="112">
        <v>2223.2400721908721</v>
      </c>
      <c r="N9" s="112">
        <f>SUM(N10:N19)</f>
        <v>2439.63</v>
      </c>
    </row>
    <row r="10" spans="1:16" ht="35.25" customHeight="1" x14ac:dyDescent="0.25">
      <c r="A10" s="34" t="s">
        <v>15</v>
      </c>
      <c r="B10" s="40" t="s">
        <v>16</v>
      </c>
      <c r="C10" s="111"/>
      <c r="D10" s="112"/>
      <c r="E10" s="112"/>
      <c r="F10" s="112"/>
      <c r="G10" s="111"/>
      <c r="H10" s="112"/>
      <c r="I10" s="112"/>
      <c r="J10" s="112"/>
      <c r="K10" s="111"/>
      <c r="L10" s="112"/>
      <c r="M10" s="112"/>
      <c r="N10" s="112"/>
    </row>
    <row r="11" spans="1:16" ht="35.25" customHeight="1" x14ac:dyDescent="0.25">
      <c r="A11" s="44" t="s">
        <v>17</v>
      </c>
      <c r="B11" s="40" t="s">
        <v>18</v>
      </c>
      <c r="C11" s="111"/>
      <c r="D11" s="112"/>
      <c r="E11" s="112"/>
      <c r="F11" s="112"/>
      <c r="G11" s="111"/>
      <c r="H11" s="112"/>
      <c r="I11" s="112"/>
      <c r="J11" s="112"/>
      <c r="K11" s="111"/>
      <c r="L11" s="112"/>
      <c r="M11" s="112"/>
      <c r="N11" s="112"/>
    </row>
    <row r="12" spans="1:16" ht="35.25" customHeight="1" x14ac:dyDescent="0.25">
      <c r="A12" s="44" t="s">
        <v>19</v>
      </c>
      <c r="B12" s="40" t="s">
        <v>20</v>
      </c>
      <c r="C12" s="111"/>
      <c r="D12" s="112"/>
      <c r="E12" s="112"/>
      <c r="F12" s="112"/>
      <c r="G12" s="111"/>
      <c r="H12" s="112"/>
      <c r="I12" s="112"/>
      <c r="J12" s="112"/>
      <c r="K12" s="111"/>
      <c r="L12" s="112"/>
      <c r="M12" s="112"/>
      <c r="N12" s="112"/>
    </row>
    <row r="13" spans="1:16" ht="35.25" customHeight="1" x14ac:dyDescent="0.25">
      <c r="A13" s="44" t="s">
        <v>21</v>
      </c>
      <c r="B13" s="40" t="s">
        <v>22</v>
      </c>
      <c r="C13" s="111"/>
      <c r="D13" s="112"/>
      <c r="E13" s="112"/>
      <c r="F13" s="112"/>
      <c r="G13" s="111"/>
      <c r="H13" s="112"/>
      <c r="I13" s="112"/>
      <c r="J13" s="112"/>
      <c r="K13" s="111"/>
      <c r="L13" s="112"/>
      <c r="M13" s="112"/>
      <c r="N13" s="112"/>
    </row>
    <row r="14" spans="1:16" ht="35.25" customHeight="1" x14ac:dyDescent="0.25">
      <c r="A14" s="44" t="s">
        <v>23</v>
      </c>
      <c r="B14" s="40" t="s">
        <v>24</v>
      </c>
      <c r="C14" s="111"/>
      <c r="D14" s="112"/>
      <c r="E14" s="112"/>
      <c r="F14" s="112"/>
      <c r="G14" s="111"/>
      <c r="H14" s="112"/>
      <c r="I14" s="112"/>
      <c r="J14" s="112"/>
      <c r="K14" s="111"/>
      <c r="L14" s="112"/>
      <c r="M14" s="112"/>
      <c r="N14" s="112"/>
    </row>
    <row r="15" spans="1:16" ht="35.25" customHeight="1" x14ac:dyDescent="0.25">
      <c r="A15" s="44" t="s">
        <v>25</v>
      </c>
      <c r="B15" s="40" t="s">
        <v>26</v>
      </c>
      <c r="C15" s="111"/>
      <c r="D15" s="112"/>
      <c r="E15" s="112"/>
      <c r="F15" s="112"/>
      <c r="G15" s="111"/>
      <c r="H15" s="112"/>
      <c r="I15" s="112"/>
      <c r="J15" s="112"/>
      <c r="K15" s="111"/>
      <c r="L15" s="112"/>
      <c r="M15" s="112"/>
      <c r="N15" s="112"/>
    </row>
    <row r="16" spans="1:16" ht="35.25" customHeight="1" x14ac:dyDescent="0.25">
      <c r="A16" s="45" t="s">
        <v>27</v>
      </c>
      <c r="B16" s="40" t="s">
        <v>28</v>
      </c>
      <c r="C16" s="113">
        <v>1258.4000000000001</v>
      </c>
      <c r="D16" s="114">
        <v>1258.4000000000001</v>
      </c>
      <c r="E16" s="114">
        <v>1342.08</v>
      </c>
      <c r="F16" s="114">
        <v>1342.08</v>
      </c>
      <c r="G16" s="113">
        <v>1515.46</v>
      </c>
      <c r="H16" s="114">
        <v>1515.46</v>
      </c>
      <c r="I16" s="114">
        <v>1342.08</v>
      </c>
      <c r="J16" s="114">
        <v>1342.08</v>
      </c>
      <c r="K16" s="113">
        <v>1230.05</v>
      </c>
      <c r="L16" s="114">
        <v>1230.05</v>
      </c>
      <c r="M16" s="114">
        <v>1342.08</v>
      </c>
      <c r="N16" s="114">
        <v>1342.08</v>
      </c>
    </row>
    <row r="17" spans="1:14" ht="48" customHeight="1" x14ac:dyDescent="0.25">
      <c r="A17" s="44" t="s">
        <v>29</v>
      </c>
      <c r="B17" s="40" t="s">
        <v>30</v>
      </c>
      <c r="C17" s="115"/>
      <c r="D17" s="116"/>
      <c r="E17" s="116"/>
      <c r="F17" s="116"/>
      <c r="G17" s="115"/>
      <c r="H17" s="116"/>
      <c r="I17" s="116"/>
      <c r="J17" s="116"/>
      <c r="K17" s="115"/>
      <c r="L17" s="116"/>
      <c r="M17" s="116"/>
      <c r="N17" s="116"/>
    </row>
    <row r="18" spans="1:14" ht="49.5" customHeight="1" x14ac:dyDescent="0.25">
      <c r="A18" s="44" t="s">
        <v>31</v>
      </c>
      <c r="B18" s="40" t="s">
        <v>32</v>
      </c>
      <c r="C18" s="115">
        <v>668.09</v>
      </c>
      <c r="D18" s="116">
        <v>811.94</v>
      </c>
      <c r="E18" s="116">
        <v>880.71</v>
      </c>
      <c r="F18" s="116">
        <f>'Додаток 1_ТЕ_населення без ВКО'!H18</f>
        <v>1096.9199999999998</v>
      </c>
      <c r="G18" s="115">
        <v>668.09</v>
      </c>
      <c r="H18" s="116">
        <f t="shared" ref="H18:J33" si="1">D18</f>
        <v>811.94</v>
      </c>
      <c r="I18" s="116">
        <v>880.71</v>
      </c>
      <c r="J18" s="116">
        <f t="shared" si="1"/>
        <v>1096.9199999999998</v>
      </c>
      <c r="K18" s="115">
        <v>668.09</v>
      </c>
      <c r="L18" s="116">
        <f t="shared" ref="L18:N33" si="2">D18</f>
        <v>811.94</v>
      </c>
      <c r="M18" s="116">
        <v>880.71</v>
      </c>
      <c r="N18" s="116">
        <f t="shared" si="2"/>
        <v>1096.9199999999998</v>
      </c>
    </row>
    <row r="19" spans="1:14" ht="35.25" customHeight="1" x14ac:dyDescent="0.25">
      <c r="A19" s="44" t="s">
        <v>33</v>
      </c>
      <c r="B19" s="40" t="s">
        <v>34</v>
      </c>
      <c r="C19" s="117">
        <v>0.42</v>
      </c>
      <c r="D19" s="118">
        <v>0.37</v>
      </c>
      <c r="E19" s="118">
        <v>0.45007219087202882</v>
      </c>
      <c r="F19" s="118">
        <f>'Додаток 3_ТЕ_населення з ВКО'!H19</f>
        <v>0.63</v>
      </c>
      <c r="G19" s="117">
        <v>0.42</v>
      </c>
      <c r="H19" s="118">
        <f t="shared" si="1"/>
        <v>0.37</v>
      </c>
      <c r="I19" s="118">
        <v>0.45007219087202882</v>
      </c>
      <c r="J19" s="118">
        <f t="shared" si="1"/>
        <v>0.63</v>
      </c>
      <c r="K19" s="117">
        <v>0.42</v>
      </c>
      <c r="L19" s="118">
        <f t="shared" si="2"/>
        <v>0.37</v>
      </c>
      <c r="M19" s="118">
        <v>0.45007219087202882</v>
      </c>
      <c r="N19" s="118">
        <f t="shared" si="2"/>
        <v>0.63</v>
      </c>
    </row>
    <row r="20" spans="1:14" ht="20.25" customHeight="1" x14ac:dyDescent="0.25">
      <c r="A20" s="34" t="s">
        <v>35</v>
      </c>
      <c r="B20" s="35" t="s">
        <v>36</v>
      </c>
      <c r="C20" s="117">
        <v>4.7</v>
      </c>
      <c r="D20" s="118">
        <v>6.27</v>
      </c>
      <c r="E20" s="118">
        <v>6.4380866077136103</v>
      </c>
      <c r="F20" s="118">
        <f>'Додаток 3_ТЕ_населення з ВКО'!H20</f>
        <v>7.17</v>
      </c>
      <c r="G20" s="117">
        <v>4.7</v>
      </c>
      <c r="H20" s="118">
        <f>D20</f>
        <v>6.27</v>
      </c>
      <c r="I20" s="118">
        <v>6.4380866077136103</v>
      </c>
      <c r="J20" s="118">
        <f t="shared" si="1"/>
        <v>7.17</v>
      </c>
      <c r="K20" s="117">
        <v>4.7</v>
      </c>
      <c r="L20" s="118">
        <f>D20</f>
        <v>6.27</v>
      </c>
      <c r="M20" s="118">
        <v>6.4380866077136103</v>
      </c>
      <c r="N20" s="118">
        <f t="shared" si="2"/>
        <v>7.17</v>
      </c>
    </row>
    <row r="21" spans="1:14" ht="20.25" customHeight="1" x14ac:dyDescent="0.25">
      <c r="A21" s="34" t="s">
        <v>37</v>
      </c>
      <c r="B21" s="35" t="s">
        <v>38</v>
      </c>
      <c r="C21" s="119">
        <f>SUM(C22:C24)+C28</f>
        <v>1.24</v>
      </c>
      <c r="D21" s="120">
        <f>D22+D23+D24+D26+D28</f>
        <v>1.56</v>
      </c>
      <c r="E21" s="118">
        <v>1.6146408115333359</v>
      </c>
      <c r="F21" s="118">
        <f>'Додаток 3_ТЕ_населення з ВКО'!H21</f>
        <v>1.94</v>
      </c>
      <c r="G21" s="119">
        <f>SUM(G22:G24)+G28</f>
        <v>1.24</v>
      </c>
      <c r="H21" s="120">
        <f>H22+H23+H24+H26+H28</f>
        <v>1.56</v>
      </c>
      <c r="I21" s="120">
        <v>1.6146408115333359</v>
      </c>
      <c r="J21" s="118">
        <f t="shared" si="1"/>
        <v>1.94</v>
      </c>
      <c r="K21" s="119">
        <f>SUM(K22:K24)+K28</f>
        <v>1.24</v>
      </c>
      <c r="L21" s="120">
        <f>L22+L23+L24+L26+L28</f>
        <v>1.56</v>
      </c>
      <c r="M21" s="120">
        <v>1.6146408115333359</v>
      </c>
      <c r="N21" s="118">
        <f t="shared" si="2"/>
        <v>1.94</v>
      </c>
    </row>
    <row r="22" spans="1:14" ht="20.25" customHeight="1" x14ac:dyDescent="0.25">
      <c r="A22" s="44" t="s">
        <v>39</v>
      </c>
      <c r="B22" s="40" t="s">
        <v>40</v>
      </c>
      <c r="C22" s="117">
        <v>1.03</v>
      </c>
      <c r="D22" s="118">
        <v>1.38</v>
      </c>
      <c r="E22" s="118">
        <v>1.4163790536969945</v>
      </c>
      <c r="F22" s="118">
        <f>'Додаток 3_ТЕ_населення з ВКО'!H22</f>
        <v>1.58</v>
      </c>
      <c r="G22" s="117">
        <v>1.03</v>
      </c>
      <c r="H22" s="118">
        <f t="shared" ref="H22:H30" si="3">D22</f>
        <v>1.38</v>
      </c>
      <c r="I22" s="118">
        <v>1.4163790536969945</v>
      </c>
      <c r="J22" s="118">
        <f t="shared" si="1"/>
        <v>1.58</v>
      </c>
      <c r="K22" s="117">
        <v>1.03</v>
      </c>
      <c r="L22" s="118">
        <f t="shared" ref="L22:L33" si="4">D22</f>
        <v>1.38</v>
      </c>
      <c r="M22" s="118">
        <v>1.4163790536969945</v>
      </c>
      <c r="N22" s="118">
        <f t="shared" si="2"/>
        <v>1.58</v>
      </c>
    </row>
    <row r="23" spans="1:14" ht="20.25" customHeight="1" x14ac:dyDescent="0.25">
      <c r="A23" s="44" t="s">
        <v>41</v>
      </c>
      <c r="B23" s="40" t="s">
        <v>42</v>
      </c>
      <c r="C23" s="117">
        <v>0.05</v>
      </c>
      <c r="D23" s="118">
        <v>0.05</v>
      </c>
      <c r="E23" s="118">
        <v>5.5492783277411306E-2</v>
      </c>
      <c r="F23" s="118">
        <f>'Додаток 3_ТЕ_населення з ВКО'!H23</f>
        <v>0.16</v>
      </c>
      <c r="G23" s="117">
        <v>0.05</v>
      </c>
      <c r="H23" s="118">
        <f t="shared" si="3"/>
        <v>0.05</v>
      </c>
      <c r="I23" s="118">
        <v>5.5492783277411306E-2</v>
      </c>
      <c r="J23" s="118">
        <f t="shared" si="1"/>
        <v>0.16</v>
      </c>
      <c r="K23" s="117">
        <v>0.05</v>
      </c>
      <c r="L23" s="118">
        <f t="shared" si="4"/>
        <v>0.05</v>
      </c>
      <c r="M23" s="118">
        <v>5.5492783277411306E-2</v>
      </c>
      <c r="N23" s="118">
        <f t="shared" si="2"/>
        <v>0.16</v>
      </c>
    </row>
    <row r="24" spans="1:14" ht="34.5" customHeight="1" x14ac:dyDescent="0.25">
      <c r="A24" s="44" t="s">
        <v>43</v>
      </c>
      <c r="B24" s="40" t="s">
        <v>44</v>
      </c>
      <c r="C24" s="117"/>
      <c r="D24" s="118"/>
      <c r="E24" s="118">
        <v>0</v>
      </c>
      <c r="F24" s="118">
        <f>'Додаток 3_ТЕ_населення з ВКО'!H24</f>
        <v>0</v>
      </c>
      <c r="G24" s="117"/>
      <c r="H24" s="118">
        <f t="shared" si="3"/>
        <v>0</v>
      </c>
      <c r="I24" s="118">
        <v>0</v>
      </c>
      <c r="J24" s="118">
        <f t="shared" si="1"/>
        <v>0</v>
      </c>
      <c r="K24" s="117"/>
      <c r="L24" s="118">
        <f t="shared" si="4"/>
        <v>0</v>
      </c>
      <c r="M24" s="118">
        <v>0</v>
      </c>
      <c r="N24" s="118">
        <f t="shared" si="2"/>
        <v>0</v>
      </c>
    </row>
    <row r="25" spans="1:14" ht="20.25" customHeight="1" x14ac:dyDescent="0.25">
      <c r="A25" s="44" t="s">
        <v>45</v>
      </c>
      <c r="B25" s="56" t="s">
        <v>46</v>
      </c>
      <c r="C25" s="111"/>
      <c r="D25" s="112"/>
      <c r="E25" s="118">
        <v>0</v>
      </c>
      <c r="F25" s="118">
        <f>'Додаток 3_ТЕ_населення з ВКО'!H25</f>
        <v>0</v>
      </c>
      <c r="G25" s="111"/>
      <c r="H25" s="118">
        <f t="shared" si="3"/>
        <v>0</v>
      </c>
      <c r="I25" s="118">
        <v>0</v>
      </c>
      <c r="J25" s="118">
        <f t="shared" si="1"/>
        <v>0</v>
      </c>
      <c r="K25" s="111"/>
      <c r="L25" s="112">
        <f t="shared" si="4"/>
        <v>0</v>
      </c>
      <c r="M25" s="112">
        <v>0</v>
      </c>
      <c r="N25" s="118">
        <f t="shared" si="2"/>
        <v>0</v>
      </c>
    </row>
    <row r="26" spans="1:14" ht="45" customHeight="1" x14ac:dyDescent="0.25">
      <c r="A26" s="57" t="s">
        <v>47</v>
      </c>
      <c r="B26" s="40" t="s">
        <v>48</v>
      </c>
      <c r="C26" s="111"/>
      <c r="D26" s="112"/>
      <c r="E26" s="118">
        <v>0</v>
      </c>
      <c r="F26" s="118">
        <f>'Додаток 3_ТЕ_населення з ВКО'!H26</f>
        <v>0</v>
      </c>
      <c r="G26" s="111"/>
      <c r="H26" s="118">
        <f t="shared" si="3"/>
        <v>0</v>
      </c>
      <c r="I26" s="118">
        <v>0</v>
      </c>
      <c r="J26" s="118">
        <f t="shared" si="1"/>
        <v>0</v>
      </c>
      <c r="K26" s="111"/>
      <c r="L26" s="112">
        <f t="shared" si="4"/>
        <v>0</v>
      </c>
      <c r="M26" s="112">
        <v>0</v>
      </c>
      <c r="N26" s="118">
        <f t="shared" si="2"/>
        <v>0</v>
      </c>
    </row>
    <row r="27" spans="1:14" ht="20.25" customHeight="1" x14ac:dyDescent="0.25">
      <c r="A27" s="57" t="s">
        <v>49</v>
      </c>
      <c r="B27" s="56" t="s">
        <v>46</v>
      </c>
      <c r="C27" s="111"/>
      <c r="D27" s="112"/>
      <c r="E27" s="118">
        <v>0</v>
      </c>
      <c r="F27" s="118">
        <f>'Додаток 3_ТЕ_населення з ВКО'!H27</f>
        <v>0</v>
      </c>
      <c r="G27" s="111"/>
      <c r="H27" s="118">
        <f t="shared" si="3"/>
        <v>0</v>
      </c>
      <c r="I27" s="118">
        <v>0</v>
      </c>
      <c r="J27" s="118">
        <f t="shared" si="1"/>
        <v>0</v>
      </c>
      <c r="K27" s="111"/>
      <c r="L27" s="112">
        <f t="shared" si="4"/>
        <v>0</v>
      </c>
      <c r="M27" s="112">
        <v>0</v>
      </c>
      <c r="N27" s="118">
        <f t="shared" si="2"/>
        <v>0</v>
      </c>
    </row>
    <row r="28" spans="1:14" ht="20.25" customHeight="1" x14ac:dyDescent="0.25">
      <c r="A28" s="44" t="s">
        <v>50</v>
      </c>
      <c r="B28" s="40" t="s">
        <v>51</v>
      </c>
      <c r="C28" s="117">
        <v>0.16</v>
      </c>
      <c r="D28" s="118">
        <v>0.13</v>
      </c>
      <c r="E28" s="118">
        <v>0.13276897455893016</v>
      </c>
      <c r="F28" s="118">
        <f>'Додаток 3_ТЕ_населення з ВКО'!H28</f>
        <v>0.2</v>
      </c>
      <c r="G28" s="117">
        <v>0.16</v>
      </c>
      <c r="H28" s="118">
        <f t="shared" si="3"/>
        <v>0.13</v>
      </c>
      <c r="I28" s="118">
        <v>0.13276897455893016</v>
      </c>
      <c r="J28" s="118">
        <f t="shared" si="1"/>
        <v>0.2</v>
      </c>
      <c r="K28" s="117">
        <v>0.16</v>
      </c>
      <c r="L28" s="118">
        <f t="shared" si="4"/>
        <v>0.13</v>
      </c>
      <c r="M28" s="118">
        <v>0.13276897455893016</v>
      </c>
      <c r="N28" s="118">
        <f t="shared" si="2"/>
        <v>0.2</v>
      </c>
    </row>
    <row r="29" spans="1:14" ht="20.25" customHeight="1" x14ac:dyDescent="0.25">
      <c r="A29" s="34" t="s">
        <v>52</v>
      </c>
      <c r="B29" s="35" t="s">
        <v>53</v>
      </c>
      <c r="C29" s="117">
        <f>SUM(C30:C32)</f>
        <v>0</v>
      </c>
      <c r="D29" s="118">
        <f>SUM(D30:D32)</f>
        <v>0</v>
      </c>
      <c r="E29" s="118">
        <v>0</v>
      </c>
      <c r="F29" s="118">
        <f>'Додаток 3_ТЕ_населення з ВКО'!H29</f>
        <v>0</v>
      </c>
      <c r="G29" s="117">
        <f>SUM(G30:G32)</f>
        <v>0</v>
      </c>
      <c r="H29" s="118">
        <f t="shared" si="3"/>
        <v>0</v>
      </c>
      <c r="I29" s="118">
        <v>0</v>
      </c>
      <c r="J29" s="118">
        <f t="shared" si="1"/>
        <v>0</v>
      </c>
      <c r="K29" s="117">
        <f>SUM(K30:K32)</f>
        <v>0</v>
      </c>
      <c r="L29" s="118">
        <f t="shared" si="4"/>
        <v>0</v>
      </c>
      <c r="M29" s="118">
        <v>0</v>
      </c>
      <c r="N29" s="118">
        <f t="shared" si="2"/>
        <v>0</v>
      </c>
    </row>
    <row r="30" spans="1:14" ht="20.25" customHeight="1" x14ac:dyDescent="0.25">
      <c r="A30" s="58" t="s">
        <v>54</v>
      </c>
      <c r="B30" s="40" t="s">
        <v>55</v>
      </c>
      <c r="C30" s="117"/>
      <c r="D30" s="118"/>
      <c r="E30" s="118"/>
      <c r="F30" s="118"/>
      <c r="G30" s="117"/>
      <c r="H30" s="118">
        <f t="shared" si="3"/>
        <v>0</v>
      </c>
      <c r="I30" s="118">
        <v>0</v>
      </c>
      <c r="J30" s="118">
        <f t="shared" si="1"/>
        <v>0</v>
      </c>
      <c r="K30" s="117"/>
      <c r="L30" s="118">
        <f t="shared" si="4"/>
        <v>0</v>
      </c>
      <c r="M30" s="118">
        <v>0</v>
      </c>
      <c r="N30" s="118">
        <f t="shared" si="2"/>
        <v>0</v>
      </c>
    </row>
    <row r="31" spans="1:14" ht="20.25" customHeight="1" x14ac:dyDescent="0.25">
      <c r="A31" s="59" t="s">
        <v>56</v>
      </c>
      <c r="B31" s="40" t="s">
        <v>40</v>
      </c>
      <c r="C31" s="117"/>
      <c r="D31" s="118"/>
      <c r="E31" s="118"/>
      <c r="F31" s="118"/>
      <c r="G31" s="117"/>
      <c r="H31" s="118"/>
      <c r="I31" s="118">
        <v>0</v>
      </c>
      <c r="J31" s="118">
        <f t="shared" si="1"/>
        <v>0</v>
      </c>
      <c r="K31" s="117"/>
      <c r="L31" s="118">
        <f t="shared" si="4"/>
        <v>0</v>
      </c>
      <c r="M31" s="118">
        <v>0</v>
      </c>
      <c r="N31" s="118">
        <f t="shared" si="2"/>
        <v>0</v>
      </c>
    </row>
    <row r="32" spans="1:14" ht="20.25" customHeight="1" x14ac:dyDescent="0.25">
      <c r="A32" s="59" t="s">
        <v>57</v>
      </c>
      <c r="B32" s="40" t="s">
        <v>58</v>
      </c>
      <c r="C32" s="117"/>
      <c r="D32" s="118"/>
      <c r="E32" s="118"/>
      <c r="F32" s="118"/>
      <c r="G32" s="117"/>
      <c r="H32" s="118"/>
      <c r="I32" s="118">
        <v>0</v>
      </c>
      <c r="J32" s="118">
        <f t="shared" si="1"/>
        <v>0</v>
      </c>
      <c r="K32" s="117"/>
      <c r="L32" s="118">
        <f t="shared" si="4"/>
        <v>0</v>
      </c>
      <c r="M32" s="118">
        <v>0</v>
      </c>
      <c r="N32" s="118">
        <f t="shared" si="2"/>
        <v>0</v>
      </c>
    </row>
    <row r="33" spans="1:14" ht="20.25" customHeight="1" x14ac:dyDescent="0.25">
      <c r="A33" s="60">
        <v>2</v>
      </c>
      <c r="B33" s="61" t="s">
        <v>59</v>
      </c>
      <c r="C33" s="117">
        <f>SUM(C34:C36)</f>
        <v>0</v>
      </c>
      <c r="D33" s="118">
        <f>SUM(D34:D36)</f>
        <v>0</v>
      </c>
      <c r="E33" s="118">
        <v>0</v>
      </c>
      <c r="F33" s="118">
        <f>SUM(F34:F36)</f>
        <v>0</v>
      </c>
      <c r="G33" s="117">
        <f>SUM(G34:G36)</f>
        <v>0</v>
      </c>
      <c r="H33" s="118">
        <f>SUM(H34:H36)</f>
        <v>0</v>
      </c>
      <c r="I33" s="118">
        <v>0</v>
      </c>
      <c r="J33" s="118">
        <f t="shared" si="1"/>
        <v>0</v>
      </c>
      <c r="K33" s="117">
        <f>SUM(K34:K36)</f>
        <v>0</v>
      </c>
      <c r="L33" s="118">
        <f t="shared" si="4"/>
        <v>0</v>
      </c>
      <c r="M33" s="118">
        <v>0</v>
      </c>
      <c r="N33" s="118">
        <f t="shared" si="2"/>
        <v>0</v>
      </c>
    </row>
    <row r="34" spans="1:14" ht="20.25" customHeight="1" x14ac:dyDescent="0.25">
      <c r="A34" s="58" t="s">
        <v>60</v>
      </c>
      <c r="B34" s="62" t="s">
        <v>55</v>
      </c>
      <c r="C34" s="117"/>
      <c r="D34" s="118"/>
      <c r="E34" s="118"/>
      <c r="F34" s="118"/>
      <c r="G34" s="117"/>
      <c r="H34" s="118"/>
      <c r="I34" s="118">
        <v>0</v>
      </c>
      <c r="J34" s="118">
        <f t="shared" ref="J34:J51" si="5">F34</f>
        <v>0</v>
      </c>
      <c r="K34" s="117"/>
      <c r="L34" s="118"/>
      <c r="M34" s="118">
        <v>0</v>
      </c>
      <c r="N34" s="118">
        <f t="shared" ref="N34:N51" si="6">F34</f>
        <v>0</v>
      </c>
    </row>
    <row r="35" spans="1:14" ht="20.25" customHeight="1" x14ac:dyDescent="0.25">
      <c r="A35" s="58" t="s">
        <v>61</v>
      </c>
      <c r="B35" s="63" t="s">
        <v>40</v>
      </c>
      <c r="C35" s="117"/>
      <c r="D35" s="118"/>
      <c r="E35" s="118"/>
      <c r="F35" s="118"/>
      <c r="G35" s="117"/>
      <c r="H35" s="118"/>
      <c r="I35" s="118">
        <v>0</v>
      </c>
      <c r="J35" s="118">
        <f t="shared" si="5"/>
        <v>0</v>
      </c>
      <c r="K35" s="117"/>
      <c r="L35" s="118"/>
      <c r="M35" s="118">
        <v>0</v>
      </c>
      <c r="N35" s="118">
        <f t="shared" si="6"/>
        <v>0</v>
      </c>
    </row>
    <row r="36" spans="1:14" ht="20.25" customHeight="1" x14ac:dyDescent="0.25">
      <c r="A36" s="58" t="s">
        <v>62</v>
      </c>
      <c r="B36" s="62" t="s">
        <v>58</v>
      </c>
      <c r="C36" s="117"/>
      <c r="D36" s="118"/>
      <c r="E36" s="118"/>
      <c r="F36" s="118"/>
      <c r="G36" s="117"/>
      <c r="H36" s="118"/>
      <c r="I36" s="118">
        <v>0</v>
      </c>
      <c r="J36" s="118">
        <f t="shared" si="5"/>
        <v>0</v>
      </c>
      <c r="K36" s="117"/>
      <c r="L36" s="118"/>
      <c r="M36" s="118">
        <v>0</v>
      </c>
      <c r="N36" s="118">
        <f t="shared" si="6"/>
        <v>0</v>
      </c>
    </row>
    <row r="37" spans="1:14" ht="20.25" customHeight="1" x14ac:dyDescent="0.25">
      <c r="A37" s="34">
        <v>3</v>
      </c>
      <c r="B37" s="64" t="s">
        <v>63</v>
      </c>
      <c r="C37" s="117">
        <f>SUM(C38:C40)</f>
        <v>0</v>
      </c>
      <c r="D37" s="118">
        <f>SUM(D38:D40)</f>
        <v>0</v>
      </c>
      <c r="E37" s="118">
        <v>0</v>
      </c>
      <c r="F37" s="118">
        <f>SUM(F38:F40)</f>
        <v>0</v>
      </c>
      <c r="G37" s="117">
        <f>SUM(G38:G40)</f>
        <v>0</v>
      </c>
      <c r="H37" s="118">
        <f>SUM(H38:H40)</f>
        <v>0</v>
      </c>
      <c r="I37" s="118">
        <v>0</v>
      </c>
      <c r="J37" s="118">
        <f t="shared" si="5"/>
        <v>0</v>
      </c>
      <c r="K37" s="117">
        <f>SUM(K38:K40)</f>
        <v>0</v>
      </c>
      <c r="L37" s="118">
        <f>SUM(L38:L40)</f>
        <v>0</v>
      </c>
      <c r="M37" s="118">
        <v>0</v>
      </c>
      <c r="N37" s="118">
        <f t="shared" si="6"/>
        <v>0</v>
      </c>
    </row>
    <row r="38" spans="1:14" ht="20.25" customHeight="1" x14ac:dyDescent="0.25">
      <c r="A38" s="44" t="s">
        <v>64</v>
      </c>
      <c r="B38" s="62" t="s">
        <v>55</v>
      </c>
      <c r="C38" s="117"/>
      <c r="D38" s="118"/>
      <c r="E38" s="118"/>
      <c r="F38" s="118"/>
      <c r="G38" s="117"/>
      <c r="H38" s="118"/>
      <c r="I38" s="118"/>
      <c r="J38" s="118"/>
      <c r="K38" s="117"/>
      <c r="L38" s="118"/>
      <c r="M38" s="118"/>
      <c r="N38" s="118"/>
    </row>
    <row r="39" spans="1:14" ht="20.25" customHeight="1" x14ac:dyDescent="0.25">
      <c r="A39" s="44" t="s">
        <v>65</v>
      </c>
      <c r="B39" s="63" t="s">
        <v>40</v>
      </c>
      <c r="C39" s="117"/>
      <c r="D39" s="118"/>
      <c r="E39" s="118"/>
      <c r="F39" s="118"/>
      <c r="G39" s="117"/>
      <c r="H39" s="118"/>
      <c r="I39" s="118"/>
      <c r="J39" s="118"/>
      <c r="K39" s="117"/>
      <c r="L39" s="118"/>
      <c r="M39" s="118"/>
      <c r="N39" s="118"/>
    </row>
    <row r="40" spans="1:14" ht="20.25" customHeight="1" x14ac:dyDescent="0.25">
      <c r="A40" s="44" t="s">
        <v>66</v>
      </c>
      <c r="B40" s="62" t="s">
        <v>58</v>
      </c>
      <c r="C40" s="117"/>
      <c r="D40" s="118"/>
      <c r="E40" s="118"/>
      <c r="F40" s="118"/>
      <c r="G40" s="117"/>
      <c r="H40" s="118"/>
      <c r="I40" s="118"/>
      <c r="J40" s="118"/>
      <c r="K40" s="117"/>
      <c r="L40" s="118"/>
      <c r="M40" s="118"/>
      <c r="N40" s="118"/>
    </row>
    <row r="41" spans="1:14" ht="20.25" customHeight="1" x14ac:dyDescent="0.25">
      <c r="A41" s="34">
        <v>4</v>
      </c>
      <c r="B41" s="64" t="s">
        <v>67</v>
      </c>
      <c r="C41" s="117"/>
      <c r="D41" s="118"/>
      <c r="E41" s="118"/>
      <c r="F41" s="118"/>
      <c r="G41" s="117"/>
      <c r="H41" s="118"/>
      <c r="I41" s="118"/>
      <c r="J41" s="118"/>
      <c r="K41" s="117"/>
      <c r="L41" s="118"/>
      <c r="M41" s="118"/>
      <c r="N41" s="118"/>
    </row>
    <row r="42" spans="1:14" ht="20.25" customHeight="1" x14ac:dyDescent="0.25">
      <c r="A42" s="34">
        <v>5</v>
      </c>
      <c r="B42" s="65" t="s">
        <v>68</v>
      </c>
      <c r="C42" s="117"/>
      <c r="D42" s="118"/>
      <c r="E42" s="118"/>
      <c r="F42" s="118"/>
      <c r="G42" s="117"/>
      <c r="H42" s="118"/>
      <c r="I42" s="118"/>
      <c r="J42" s="118"/>
      <c r="K42" s="117"/>
      <c r="L42" s="118"/>
      <c r="M42" s="118"/>
      <c r="N42" s="118"/>
    </row>
    <row r="43" spans="1:14" ht="20.25" customHeight="1" x14ac:dyDescent="0.25">
      <c r="A43" s="34">
        <v>6</v>
      </c>
      <c r="B43" s="64" t="s">
        <v>69</v>
      </c>
      <c r="C43" s="113">
        <f>C8+C33+C37+C41+C42</f>
        <v>1932.8500000000004</v>
      </c>
      <c r="D43" s="114">
        <f>D8+D33+D37+D41+D42</f>
        <v>2078.54</v>
      </c>
      <c r="E43" s="114">
        <v>2231.2927996101189</v>
      </c>
      <c r="F43" s="114">
        <f>F8+F33+F37+F41+F42</f>
        <v>2448.7400000000002</v>
      </c>
      <c r="G43" s="113">
        <f>G8+G33+G37+G41+G42</f>
        <v>2189.91</v>
      </c>
      <c r="H43" s="114">
        <f>H8+H33+H37+H41+H42</f>
        <v>2335.6</v>
      </c>
      <c r="I43" s="114">
        <v>2231.2927996101189</v>
      </c>
      <c r="J43" s="114">
        <f>J8+J33+J37+J41+J42</f>
        <v>2448.7400000000002</v>
      </c>
      <c r="K43" s="113">
        <f>K8+K33+K37+K41+K42</f>
        <v>1904.5</v>
      </c>
      <c r="L43" s="114">
        <f>L8+L33+L37+L41+L42</f>
        <v>2050.19</v>
      </c>
      <c r="M43" s="114">
        <v>2231.2927996101189</v>
      </c>
      <c r="N43" s="114">
        <f>N8+N33+N37+N41+N42</f>
        <v>2448.7400000000002</v>
      </c>
    </row>
    <row r="44" spans="1:14" ht="20.25" customHeight="1" x14ac:dyDescent="0.25">
      <c r="A44" s="34">
        <v>7</v>
      </c>
      <c r="B44" s="66" t="s">
        <v>70</v>
      </c>
      <c r="C44" s="117"/>
      <c r="D44" s="118"/>
      <c r="E44" s="118"/>
      <c r="F44" s="118"/>
      <c r="G44" s="117"/>
      <c r="H44" s="118"/>
      <c r="I44" s="118"/>
      <c r="J44" s="118"/>
      <c r="K44" s="117"/>
      <c r="L44" s="118"/>
      <c r="M44" s="118"/>
      <c r="N44" s="118"/>
    </row>
    <row r="45" spans="1:14" ht="20.25" customHeight="1" x14ac:dyDescent="0.25">
      <c r="A45" s="34">
        <v>8</v>
      </c>
      <c r="B45" s="67" t="s">
        <v>71</v>
      </c>
      <c r="C45" s="117">
        <v>0</v>
      </c>
      <c r="D45" s="118">
        <v>0</v>
      </c>
      <c r="E45" s="118">
        <v>-0.56000000000000005</v>
      </c>
      <c r="F45" s="118">
        <f>'[1]Дод 7-5(безЦТПбезІТПбезВКО)ЄР1'!F26</f>
        <v>0</v>
      </c>
      <c r="G45" s="117">
        <v>0</v>
      </c>
      <c r="H45" s="118">
        <v>0</v>
      </c>
      <c r="I45" s="118">
        <v>-0.56000000000000005</v>
      </c>
      <c r="J45" s="118">
        <f>'[1]Дод 7-5(безЦТПбезІТПбезВКО)ЄР1'!G21</f>
        <v>0</v>
      </c>
      <c r="K45" s="117">
        <v>0</v>
      </c>
      <c r="L45" s="118">
        <v>0</v>
      </c>
      <c r="M45" s="118">
        <v>-0.56000000000000005</v>
      </c>
      <c r="N45" s="118">
        <f>'[1]Дод 7-5(безЦТПбезІТПбезВКО)ЄР1'!H21</f>
        <v>0</v>
      </c>
    </row>
    <row r="46" spans="1:14" ht="20.25" customHeight="1" x14ac:dyDescent="0.25">
      <c r="A46" s="34">
        <v>9</v>
      </c>
      <c r="B46" s="68" t="s">
        <v>72</v>
      </c>
      <c r="C46" s="113">
        <f>(C51+C50)/0.82</f>
        <v>0.31024390243902444</v>
      </c>
      <c r="D46" s="114">
        <f>(D51+D50)/0.82</f>
        <v>0.40243902439024393</v>
      </c>
      <c r="E46" s="114">
        <v>0.41428290781068178</v>
      </c>
      <c r="F46" s="114">
        <f>ROUNDDOWN((F51+F50)/0.82,2)</f>
        <v>0.47</v>
      </c>
      <c r="G46" s="113">
        <f>(G51+G50)/0.82</f>
        <v>0.31024390243902444</v>
      </c>
      <c r="H46" s="114">
        <f>(H51+H50)/0.82</f>
        <v>0.40243902439024393</v>
      </c>
      <c r="I46" s="114">
        <v>0.41428290781068178</v>
      </c>
      <c r="J46" s="114">
        <f>ROUNDDOWN((J51+J50)/0.82,2)</f>
        <v>0.47</v>
      </c>
      <c r="K46" s="113">
        <f>(K51+K50)/0.82</f>
        <v>0.31024390243902444</v>
      </c>
      <c r="L46" s="114">
        <f>(L51+L50)/0.82</f>
        <v>0.40243902439024393</v>
      </c>
      <c r="M46" s="114">
        <v>0.41428290781068178</v>
      </c>
      <c r="N46" s="114">
        <f>ROUNDDOWN((N51+N50)/0.82,2)</f>
        <v>0.47</v>
      </c>
    </row>
    <row r="47" spans="1:14" ht="20.25" customHeight="1" x14ac:dyDescent="0.25">
      <c r="A47" s="58" t="s">
        <v>73</v>
      </c>
      <c r="B47" s="62" t="s">
        <v>74</v>
      </c>
      <c r="C47" s="111">
        <f>C46*0.18</f>
        <v>5.5843902439024401E-2</v>
      </c>
      <c r="D47" s="112">
        <f>D46*0.18</f>
        <v>7.2439024390243897E-2</v>
      </c>
      <c r="E47" s="112">
        <v>7.4570923405922723E-2</v>
      </c>
      <c r="F47" s="112">
        <f>ROUNDDOWN(F46*0.18,2)</f>
        <v>0.08</v>
      </c>
      <c r="G47" s="111">
        <f>G46*0.18</f>
        <v>5.5843902439024401E-2</v>
      </c>
      <c r="H47" s="112">
        <f>H46*0.18</f>
        <v>7.2439024390243897E-2</v>
      </c>
      <c r="I47" s="112">
        <v>7.4570923405922723E-2</v>
      </c>
      <c r="J47" s="112">
        <f>J46*0.18</f>
        <v>8.4599999999999995E-2</v>
      </c>
      <c r="K47" s="111">
        <f>K46*0.18</f>
        <v>5.5843902439024401E-2</v>
      </c>
      <c r="L47" s="112">
        <f>L46*0.18</f>
        <v>7.2439024390243897E-2</v>
      </c>
      <c r="M47" s="112">
        <v>7.4570923405922723E-2</v>
      </c>
      <c r="N47" s="112">
        <f>N46*0.18</f>
        <v>8.4599999999999995E-2</v>
      </c>
    </row>
    <row r="48" spans="1:14" ht="20.25" customHeight="1" x14ac:dyDescent="0.25">
      <c r="A48" s="58" t="s">
        <v>75</v>
      </c>
      <c r="B48" s="62" t="s">
        <v>76</v>
      </c>
      <c r="C48" s="111"/>
      <c r="D48" s="112"/>
      <c r="E48" s="112"/>
      <c r="F48" s="112"/>
      <c r="G48" s="111"/>
      <c r="H48" s="112"/>
      <c r="I48" s="112"/>
      <c r="J48" s="112"/>
      <c r="K48" s="111"/>
      <c r="L48" s="112"/>
      <c r="M48" s="112"/>
      <c r="N48" s="112"/>
    </row>
    <row r="49" spans="1:23" ht="30.75" customHeight="1" x14ac:dyDescent="0.25">
      <c r="A49" s="58" t="s">
        <v>77</v>
      </c>
      <c r="B49" s="62" t="s">
        <v>78</v>
      </c>
      <c r="C49" s="111"/>
      <c r="D49" s="112"/>
      <c r="E49" s="112"/>
      <c r="F49" s="112"/>
      <c r="G49" s="111"/>
      <c r="H49" s="112"/>
      <c r="I49" s="112"/>
      <c r="J49" s="112"/>
      <c r="K49" s="111"/>
      <c r="L49" s="112"/>
      <c r="M49" s="112"/>
      <c r="N49" s="112"/>
    </row>
    <row r="50" spans="1:23" ht="20.25" customHeight="1" x14ac:dyDescent="0.25">
      <c r="A50" s="58" t="s">
        <v>79</v>
      </c>
      <c r="B50" s="56" t="s">
        <v>80</v>
      </c>
      <c r="C50" s="111">
        <f>6.36*0.04</f>
        <v>0.25440000000000002</v>
      </c>
      <c r="D50" s="121">
        <v>0.33</v>
      </c>
      <c r="E50" s="121">
        <v>0.33971198440475903</v>
      </c>
      <c r="F50" s="121">
        <f>'Додаток 3_ТЕ_населення з ВКО'!H51</f>
        <v>0.39</v>
      </c>
      <c r="G50" s="111">
        <f>6.36*0.04</f>
        <v>0.25440000000000002</v>
      </c>
      <c r="H50" s="121">
        <f>D50</f>
        <v>0.33</v>
      </c>
      <c r="I50" s="121">
        <v>0.33971198440475903</v>
      </c>
      <c r="J50" s="121">
        <f>F50</f>
        <v>0.39</v>
      </c>
      <c r="K50" s="111">
        <f>6.36*0.04</f>
        <v>0.25440000000000002</v>
      </c>
      <c r="L50" s="121">
        <f>D50</f>
        <v>0.33</v>
      </c>
      <c r="M50" s="121">
        <v>0.33971198440475903</v>
      </c>
      <c r="N50" s="121">
        <f>F50</f>
        <v>0.39</v>
      </c>
    </row>
    <row r="51" spans="1:23" ht="20.25" customHeight="1" x14ac:dyDescent="0.25">
      <c r="A51" s="58" t="s">
        <v>81</v>
      </c>
      <c r="B51" s="62" t="s">
        <v>82</v>
      </c>
      <c r="C51" s="111"/>
      <c r="D51" s="112"/>
      <c r="E51" s="112"/>
      <c r="F51" s="112"/>
      <c r="G51" s="111"/>
      <c r="H51" s="112"/>
      <c r="I51" s="112"/>
      <c r="J51" s="112"/>
      <c r="K51" s="111"/>
      <c r="L51" s="112"/>
      <c r="M51" s="112"/>
      <c r="N51" s="112"/>
    </row>
    <row r="52" spans="1:23" ht="57.75" customHeight="1" x14ac:dyDescent="0.25">
      <c r="A52" s="34">
        <v>10</v>
      </c>
      <c r="B52" s="69" t="s">
        <v>83</v>
      </c>
      <c r="C52" s="113">
        <f>C43+C45+C46</f>
        <v>1933.1602439024393</v>
      </c>
      <c r="D52" s="114">
        <f>D43+D45+D46</f>
        <v>2078.9424390243903</v>
      </c>
      <c r="E52" s="114">
        <v>2231.14</v>
      </c>
      <c r="F52" s="114">
        <f>ROUND(F43+F45+F46,2)</f>
        <v>2449.21</v>
      </c>
      <c r="G52" s="113">
        <f>G43+G45+G46</f>
        <v>2190.2202439024391</v>
      </c>
      <c r="H52" s="114">
        <f>H43+H45+H46</f>
        <v>2336.0024390243902</v>
      </c>
      <c r="I52" s="114">
        <v>2231.14</v>
      </c>
      <c r="J52" s="114">
        <f>ROUND(J43+J45+J46,2)</f>
        <v>2449.21</v>
      </c>
      <c r="K52" s="113">
        <f>K43+K45+K46</f>
        <v>1904.810243902439</v>
      </c>
      <c r="L52" s="114">
        <f>L43+L45+L46</f>
        <v>2050.5924390243904</v>
      </c>
      <c r="M52" s="114">
        <v>2231.14</v>
      </c>
      <c r="N52" s="114">
        <f>ROUND(N43+N45+N46,2)</f>
        <v>2449.21</v>
      </c>
      <c r="O52" s="71"/>
      <c r="P52" s="71"/>
      <c r="Q52" s="71"/>
    </row>
    <row r="53" spans="1:23" ht="28.5" customHeight="1" x14ac:dyDescent="0.25">
      <c r="A53" s="72">
        <v>11</v>
      </c>
      <c r="B53" s="64" t="s">
        <v>84</v>
      </c>
      <c r="C53" s="111">
        <f t="shared" ref="C53:N53" si="7">C52*0.2</f>
        <v>386.63204878048788</v>
      </c>
      <c r="D53" s="112">
        <f>D52*0.2</f>
        <v>415.78848780487806</v>
      </c>
      <c r="E53" s="112">
        <v>446.22800000000001</v>
      </c>
      <c r="F53" s="112">
        <f t="shared" si="7"/>
        <v>489.84200000000004</v>
      </c>
      <c r="G53" s="111">
        <f t="shared" si="7"/>
        <v>438.04404878048786</v>
      </c>
      <c r="H53" s="112">
        <f>H52*0.2</f>
        <v>467.20048780487809</v>
      </c>
      <c r="I53" s="112">
        <v>446.22800000000001</v>
      </c>
      <c r="J53" s="112">
        <f t="shared" si="7"/>
        <v>489.84200000000004</v>
      </c>
      <c r="K53" s="111">
        <f t="shared" si="7"/>
        <v>380.96204878048781</v>
      </c>
      <c r="L53" s="112">
        <f>L52*0.2</f>
        <v>410.1184878048781</v>
      </c>
      <c r="M53" s="112">
        <v>446.22800000000001</v>
      </c>
      <c r="N53" s="112">
        <f t="shared" si="7"/>
        <v>489.84200000000004</v>
      </c>
    </row>
    <row r="54" spans="1:23" ht="51.75" customHeight="1" thickBot="1" x14ac:dyDescent="0.3">
      <c r="A54" s="73">
        <v>12</v>
      </c>
      <c r="B54" s="74" t="s">
        <v>85</v>
      </c>
      <c r="C54" s="122">
        <f>C52+C53</f>
        <v>2319.7922926829274</v>
      </c>
      <c r="D54" s="123">
        <f>D52+D53</f>
        <v>2494.7309268292684</v>
      </c>
      <c r="E54" s="123">
        <v>2677.37</v>
      </c>
      <c r="F54" s="123">
        <f>ROUND(F52+F53,2)</f>
        <v>2939.05</v>
      </c>
      <c r="G54" s="122">
        <f>G52+G53</f>
        <v>2628.2642926829267</v>
      </c>
      <c r="H54" s="123">
        <f>H52+H53-0.003</f>
        <v>2803.199926829268</v>
      </c>
      <c r="I54" s="123">
        <v>2677.3679999999999</v>
      </c>
      <c r="J54" s="123">
        <f>J52+J53</f>
        <v>2939.0520000000001</v>
      </c>
      <c r="K54" s="122">
        <f>K52+K53</f>
        <v>2285.7722926829269</v>
      </c>
      <c r="L54" s="123">
        <f>L52+L53</f>
        <v>2460.7109268292684</v>
      </c>
      <c r="M54" s="123">
        <v>2677.37</v>
      </c>
      <c r="N54" s="123">
        <f>ROUND(N52+N53,2)</f>
        <v>2939.05</v>
      </c>
    </row>
    <row r="55" spans="1:23" ht="51.75" customHeight="1" x14ac:dyDescent="0.25">
      <c r="A55" s="124" t="s">
        <v>86</v>
      </c>
      <c r="B55" s="124"/>
      <c r="C55" s="124"/>
      <c r="D55" s="124"/>
      <c r="E55" s="124"/>
      <c r="F55" s="124"/>
      <c r="G55" s="124"/>
      <c r="H55" s="124"/>
      <c r="I55" s="124"/>
      <c r="J55" s="124"/>
      <c r="K55" s="124"/>
      <c r="L55" s="124"/>
      <c r="M55" s="124"/>
      <c r="N55" s="124"/>
    </row>
    <row r="56" spans="1:23" ht="24.75" customHeight="1" x14ac:dyDescent="0.25">
      <c r="A56" s="81"/>
      <c r="B56" s="82" t="s">
        <v>87</v>
      </c>
      <c r="C56" s="80"/>
      <c r="D56" s="82"/>
      <c r="E56" s="82"/>
      <c r="F56" s="82"/>
      <c r="G56" s="82"/>
      <c r="H56" s="84"/>
      <c r="I56" s="84"/>
      <c r="J56" s="82" t="s">
        <v>88</v>
      </c>
      <c r="K56" s="82"/>
      <c r="L56" s="85"/>
      <c r="M56" s="85"/>
      <c r="N56" s="85"/>
      <c r="O56" s="86"/>
      <c r="P56" s="86"/>
      <c r="Q56" s="86"/>
      <c r="R56" s="87"/>
      <c r="S56" s="88"/>
      <c r="T56" s="88"/>
      <c r="U56" s="81"/>
      <c r="V56" s="81"/>
      <c r="W56" s="81"/>
    </row>
    <row r="57" spans="1:23" ht="15.75" customHeight="1" x14ac:dyDescent="0.25">
      <c r="A57" s="81"/>
      <c r="B57" s="89" t="s">
        <v>89</v>
      </c>
      <c r="C57" s="90" t="s">
        <v>90</v>
      </c>
      <c r="D57" s="83"/>
      <c r="E57" s="83"/>
      <c r="F57" s="83"/>
      <c r="G57" s="83"/>
      <c r="H57" s="84"/>
      <c r="I57" s="84"/>
      <c r="J57" s="91"/>
      <c r="K57" s="91"/>
      <c r="L57" s="92"/>
      <c r="M57" s="92"/>
      <c r="N57" s="93"/>
      <c r="O57" s="86"/>
      <c r="P57" s="86"/>
      <c r="Q57" s="86"/>
      <c r="R57" s="87"/>
      <c r="S57" s="88"/>
      <c r="T57" s="88"/>
      <c r="U57" s="81"/>
      <c r="V57" s="81"/>
      <c r="W57" s="81"/>
    </row>
  </sheetData>
  <mergeCells count="11">
    <mergeCell ref="A55:N55"/>
    <mergeCell ref="R56:T56"/>
    <mergeCell ref="R57:T57"/>
    <mergeCell ref="L1:P1"/>
    <mergeCell ref="A2:K2"/>
    <mergeCell ref="B3:N3"/>
    <mergeCell ref="A4:A6"/>
    <mergeCell ref="B4:B6"/>
    <mergeCell ref="C4:F4"/>
    <mergeCell ref="G4:J4"/>
    <mergeCell ref="K4:N4"/>
  </mergeCells>
  <pageMargins left="0.70866141732283472" right="0.11811023622047245" top="0.35433070866141736" bottom="0.15748031496062992" header="0.11811023622047245" footer="0.11811023622047245"/>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8A3C7-B86F-432D-ABD3-5302B3D91C6D}">
  <sheetPr>
    <tabColor theme="4" tint="-0.249977111117893"/>
    <pageSetUpPr fitToPage="1"/>
  </sheetPr>
  <dimension ref="A1:T58"/>
  <sheetViews>
    <sheetView showZeros="0" view="pageBreakPreview" topLeftCell="A4" zoomScale="69" zoomScaleNormal="100" zoomScaleSheetLayoutView="69" workbookViewId="0">
      <selection activeCell="A2" sqref="A2:H2"/>
    </sheetView>
  </sheetViews>
  <sheetFormatPr defaultRowHeight="15.75" x14ac:dyDescent="0.25"/>
  <cols>
    <col min="2" max="2" width="72" customWidth="1"/>
    <col min="3" max="3" width="18.375" hidden="1" customWidth="1"/>
    <col min="4" max="5" width="22" hidden="1" customWidth="1"/>
    <col min="6" max="7" width="22" customWidth="1"/>
    <col min="8" max="8" width="22.75" customWidth="1"/>
    <col min="258" max="258" width="72" customWidth="1"/>
    <col min="259" max="261" width="0" hidden="1" customWidth="1"/>
    <col min="262" max="263" width="22" customWidth="1"/>
    <col min="264" max="264" width="22.75" customWidth="1"/>
    <col min="514" max="514" width="72" customWidth="1"/>
    <col min="515" max="517" width="0" hidden="1" customWidth="1"/>
    <col min="518" max="519" width="22" customWidth="1"/>
    <col min="520" max="520" width="22.75" customWidth="1"/>
    <col min="770" max="770" width="72" customWidth="1"/>
    <col min="771" max="773" width="0" hidden="1" customWidth="1"/>
    <col min="774" max="775" width="22" customWidth="1"/>
    <col min="776" max="776" width="22.75" customWidth="1"/>
    <col min="1026" max="1026" width="72" customWidth="1"/>
    <col min="1027" max="1029" width="0" hidden="1" customWidth="1"/>
    <col min="1030" max="1031" width="22" customWidth="1"/>
    <col min="1032" max="1032" width="22.75" customWidth="1"/>
    <col min="1282" max="1282" width="72" customWidth="1"/>
    <col min="1283" max="1285" width="0" hidden="1" customWidth="1"/>
    <col min="1286" max="1287" width="22" customWidth="1"/>
    <col min="1288" max="1288" width="22.75" customWidth="1"/>
    <col min="1538" max="1538" width="72" customWidth="1"/>
    <col min="1539" max="1541" width="0" hidden="1" customWidth="1"/>
    <col min="1542" max="1543" width="22" customWidth="1"/>
    <col min="1544" max="1544" width="22.75" customWidth="1"/>
    <col min="1794" max="1794" width="72" customWidth="1"/>
    <col min="1795" max="1797" width="0" hidden="1" customWidth="1"/>
    <col min="1798" max="1799" width="22" customWidth="1"/>
    <col min="1800" max="1800" width="22.75" customWidth="1"/>
    <col min="2050" max="2050" width="72" customWidth="1"/>
    <col min="2051" max="2053" width="0" hidden="1" customWidth="1"/>
    <col min="2054" max="2055" width="22" customWidth="1"/>
    <col min="2056" max="2056" width="22.75" customWidth="1"/>
    <col min="2306" max="2306" width="72" customWidth="1"/>
    <col min="2307" max="2309" width="0" hidden="1" customWidth="1"/>
    <col min="2310" max="2311" width="22" customWidth="1"/>
    <col min="2312" max="2312" width="22.75" customWidth="1"/>
    <col min="2562" max="2562" width="72" customWidth="1"/>
    <col min="2563" max="2565" width="0" hidden="1" customWidth="1"/>
    <col min="2566" max="2567" width="22" customWidth="1"/>
    <col min="2568" max="2568" width="22.75" customWidth="1"/>
    <col min="2818" max="2818" width="72" customWidth="1"/>
    <col min="2819" max="2821" width="0" hidden="1" customWidth="1"/>
    <col min="2822" max="2823" width="22" customWidth="1"/>
    <col min="2824" max="2824" width="22.75" customWidth="1"/>
    <col min="3074" max="3074" width="72" customWidth="1"/>
    <col min="3075" max="3077" width="0" hidden="1" customWidth="1"/>
    <col min="3078" max="3079" width="22" customWidth="1"/>
    <col min="3080" max="3080" width="22.75" customWidth="1"/>
    <col min="3330" max="3330" width="72" customWidth="1"/>
    <col min="3331" max="3333" width="0" hidden="1" customWidth="1"/>
    <col min="3334" max="3335" width="22" customWidth="1"/>
    <col min="3336" max="3336" width="22.75" customWidth="1"/>
    <col min="3586" max="3586" width="72" customWidth="1"/>
    <col min="3587" max="3589" width="0" hidden="1" customWidth="1"/>
    <col min="3590" max="3591" width="22" customWidth="1"/>
    <col min="3592" max="3592" width="22.75" customWidth="1"/>
    <col min="3842" max="3842" width="72" customWidth="1"/>
    <col min="3843" max="3845" width="0" hidden="1" customWidth="1"/>
    <col min="3846" max="3847" width="22" customWidth="1"/>
    <col min="3848" max="3848" width="22.75" customWidth="1"/>
    <col min="4098" max="4098" width="72" customWidth="1"/>
    <col min="4099" max="4101" width="0" hidden="1" customWidth="1"/>
    <col min="4102" max="4103" width="22" customWidth="1"/>
    <col min="4104" max="4104" width="22.75" customWidth="1"/>
    <col min="4354" max="4354" width="72" customWidth="1"/>
    <col min="4355" max="4357" width="0" hidden="1" customWidth="1"/>
    <col min="4358" max="4359" width="22" customWidth="1"/>
    <col min="4360" max="4360" width="22.75" customWidth="1"/>
    <col min="4610" max="4610" width="72" customWidth="1"/>
    <col min="4611" max="4613" width="0" hidden="1" customWidth="1"/>
    <col min="4614" max="4615" width="22" customWidth="1"/>
    <col min="4616" max="4616" width="22.75" customWidth="1"/>
    <col min="4866" max="4866" width="72" customWidth="1"/>
    <col min="4867" max="4869" width="0" hidden="1" customWidth="1"/>
    <col min="4870" max="4871" width="22" customWidth="1"/>
    <col min="4872" max="4872" width="22.75" customWidth="1"/>
    <col min="5122" max="5122" width="72" customWidth="1"/>
    <col min="5123" max="5125" width="0" hidden="1" customWidth="1"/>
    <col min="5126" max="5127" width="22" customWidth="1"/>
    <col min="5128" max="5128" width="22.75" customWidth="1"/>
    <col min="5378" max="5378" width="72" customWidth="1"/>
    <col min="5379" max="5381" width="0" hidden="1" customWidth="1"/>
    <col min="5382" max="5383" width="22" customWidth="1"/>
    <col min="5384" max="5384" width="22.75" customWidth="1"/>
    <col min="5634" max="5634" width="72" customWidth="1"/>
    <col min="5635" max="5637" width="0" hidden="1" customWidth="1"/>
    <col min="5638" max="5639" width="22" customWidth="1"/>
    <col min="5640" max="5640" width="22.75" customWidth="1"/>
    <col min="5890" max="5890" width="72" customWidth="1"/>
    <col min="5891" max="5893" width="0" hidden="1" customWidth="1"/>
    <col min="5894" max="5895" width="22" customWidth="1"/>
    <col min="5896" max="5896" width="22.75" customWidth="1"/>
    <col min="6146" max="6146" width="72" customWidth="1"/>
    <col min="6147" max="6149" width="0" hidden="1" customWidth="1"/>
    <col min="6150" max="6151" width="22" customWidth="1"/>
    <col min="6152" max="6152" width="22.75" customWidth="1"/>
    <col min="6402" max="6402" width="72" customWidth="1"/>
    <col min="6403" max="6405" width="0" hidden="1" customWidth="1"/>
    <col min="6406" max="6407" width="22" customWidth="1"/>
    <col min="6408" max="6408" width="22.75" customWidth="1"/>
    <col min="6658" max="6658" width="72" customWidth="1"/>
    <col min="6659" max="6661" width="0" hidden="1" customWidth="1"/>
    <col min="6662" max="6663" width="22" customWidth="1"/>
    <col min="6664" max="6664" width="22.75" customWidth="1"/>
    <col min="6914" max="6914" width="72" customWidth="1"/>
    <col min="6915" max="6917" width="0" hidden="1" customWidth="1"/>
    <col min="6918" max="6919" width="22" customWidth="1"/>
    <col min="6920" max="6920" width="22.75" customWidth="1"/>
    <col min="7170" max="7170" width="72" customWidth="1"/>
    <col min="7171" max="7173" width="0" hidden="1" customWidth="1"/>
    <col min="7174" max="7175" width="22" customWidth="1"/>
    <col min="7176" max="7176" width="22.75" customWidth="1"/>
    <col min="7426" max="7426" width="72" customWidth="1"/>
    <col min="7427" max="7429" width="0" hidden="1" customWidth="1"/>
    <col min="7430" max="7431" width="22" customWidth="1"/>
    <col min="7432" max="7432" width="22.75" customWidth="1"/>
    <col min="7682" max="7682" width="72" customWidth="1"/>
    <col min="7683" max="7685" width="0" hidden="1" customWidth="1"/>
    <col min="7686" max="7687" width="22" customWidth="1"/>
    <col min="7688" max="7688" width="22.75" customWidth="1"/>
    <col min="7938" max="7938" width="72" customWidth="1"/>
    <col min="7939" max="7941" width="0" hidden="1" customWidth="1"/>
    <col min="7942" max="7943" width="22" customWidth="1"/>
    <col min="7944" max="7944" width="22.75" customWidth="1"/>
    <col min="8194" max="8194" width="72" customWidth="1"/>
    <col min="8195" max="8197" width="0" hidden="1" customWidth="1"/>
    <col min="8198" max="8199" width="22" customWidth="1"/>
    <col min="8200" max="8200" width="22.75" customWidth="1"/>
    <col min="8450" max="8450" width="72" customWidth="1"/>
    <col min="8451" max="8453" width="0" hidden="1" customWidth="1"/>
    <col min="8454" max="8455" width="22" customWidth="1"/>
    <col min="8456" max="8456" width="22.75" customWidth="1"/>
    <col min="8706" max="8706" width="72" customWidth="1"/>
    <col min="8707" max="8709" width="0" hidden="1" customWidth="1"/>
    <col min="8710" max="8711" width="22" customWidth="1"/>
    <col min="8712" max="8712" width="22.75" customWidth="1"/>
    <col min="8962" max="8962" width="72" customWidth="1"/>
    <col min="8963" max="8965" width="0" hidden="1" customWidth="1"/>
    <col min="8966" max="8967" width="22" customWidth="1"/>
    <col min="8968" max="8968" width="22.75" customWidth="1"/>
    <col min="9218" max="9218" width="72" customWidth="1"/>
    <col min="9219" max="9221" width="0" hidden="1" customWidth="1"/>
    <col min="9222" max="9223" width="22" customWidth="1"/>
    <col min="9224" max="9224" width="22.75" customWidth="1"/>
    <col min="9474" max="9474" width="72" customWidth="1"/>
    <col min="9475" max="9477" width="0" hidden="1" customWidth="1"/>
    <col min="9478" max="9479" width="22" customWidth="1"/>
    <col min="9480" max="9480" width="22.75" customWidth="1"/>
    <col min="9730" max="9730" width="72" customWidth="1"/>
    <col min="9731" max="9733" width="0" hidden="1" customWidth="1"/>
    <col min="9734" max="9735" width="22" customWidth="1"/>
    <col min="9736" max="9736" width="22.75" customWidth="1"/>
    <col min="9986" max="9986" width="72" customWidth="1"/>
    <col min="9987" max="9989" width="0" hidden="1" customWidth="1"/>
    <col min="9990" max="9991" width="22" customWidth="1"/>
    <col min="9992" max="9992" width="22.75" customWidth="1"/>
    <col min="10242" max="10242" width="72" customWidth="1"/>
    <col min="10243" max="10245" width="0" hidden="1" customWidth="1"/>
    <col min="10246" max="10247" width="22" customWidth="1"/>
    <col min="10248" max="10248" width="22.75" customWidth="1"/>
    <col min="10498" max="10498" width="72" customWidth="1"/>
    <col min="10499" max="10501" width="0" hidden="1" customWidth="1"/>
    <col min="10502" max="10503" width="22" customWidth="1"/>
    <col min="10504" max="10504" width="22.75" customWidth="1"/>
    <col min="10754" max="10754" width="72" customWidth="1"/>
    <col min="10755" max="10757" width="0" hidden="1" customWidth="1"/>
    <col min="10758" max="10759" width="22" customWidth="1"/>
    <col min="10760" max="10760" width="22.75" customWidth="1"/>
    <col min="11010" max="11010" width="72" customWidth="1"/>
    <col min="11011" max="11013" width="0" hidden="1" customWidth="1"/>
    <col min="11014" max="11015" width="22" customWidth="1"/>
    <col min="11016" max="11016" width="22.75" customWidth="1"/>
    <col min="11266" max="11266" width="72" customWidth="1"/>
    <col min="11267" max="11269" width="0" hidden="1" customWidth="1"/>
    <col min="11270" max="11271" width="22" customWidth="1"/>
    <col min="11272" max="11272" width="22.75" customWidth="1"/>
    <col min="11522" max="11522" width="72" customWidth="1"/>
    <col min="11523" max="11525" width="0" hidden="1" customWidth="1"/>
    <col min="11526" max="11527" width="22" customWidth="1"/>
    <col min="11528" max="11528" width="22.75" customWidth="1"/>
    <col min="11778" max="11778" width="72" customWidth="1"/>
    <col min="11779" max="11781" width="0" hidden="1" customWidth="1"/>
    <col min="11782" max="11783" width="22" customWidth="1"/>
    <col min="11784" max="11784" width="22.75" customWidth="1"/>
    <col min="12034" max="12034" width="72" customWidth="1"/>
    <col min="12035" max="12037" width="0" hidden="1" customWidth="1"/>
    <col min="12038" max="12039" width="22" customWidth="1"/>
    <col min="12040" max="12040" width="22.75" customWidth="1"/>
    <col min="12290" max="12290" width="72" customWidth="1"/>
    <col min="12291" max="12293" width="0" hidden="1" customWidth="1"/>
    <col min="12294" max="12295" width="22" customWidth="1"/>
    <col min="12296" max="12296" width="22.75" customWidth="1"/>
    <col min="12546" max="12546" width="72" customWidth="1"/>
    <col min="12547" max="12549" width="0" hidden="1" customWidth="1"/>
    <col min="12550" max="12551" width="22" customWidth="1"/>
    <col min="12552" max="12552" width="22.75" customWidth="1"/>
    <col min="12802" max="12802" width="72" customWidth="1"/>
    <col min="12803" max="12805" width="0" hidden="1" customWidth="1"/>
    <col min="12806" max="12807" width="22" customWidth="1"/>
    <col min="12808" max="12808" width="22.75" customWidth="1"/>
    <col min="13058" max="13058" width="72" customWidth="1"/>
    <col min="13059" max="13061" width="0" hidden="1" customWidth="1"/>
    <col min="13062" max="13063" width="22" customWidth="1"/>
    <col min="13064" max="13064" width="22.75" customWidth="1"/>
    <col min="13314" max="13314" width="72" customWidth="1"/>
    <col min="13315" max="13317" width="0" hidden="1" customWidth="1"/>
    <col min="13318" max="13319" width="22" customWidth="1"/>
    <col min="13320" max="13320" width="22.75" customWidth="1"/>
    <col min="13570" max="13570" width="72" customWidth="1"/>
    <col min="13571" max="13573" width="0" hidden="1" customWidth="1"/>
    <col min="13574" max="13575" width="22" customWidth="1"/>
    <col min="13576" max="13576" width="22.75" customWidth="1"/>
    <col min="13826" max="13826" width="72" customWidth="1"/>
    <col min="13827" max="13829" width="0" hidden="1" customWidth="1"/>
    <col min="13830" max="13831" width="22" customWidth="1"/>
    <col min="13832" max="13832" width="22.75" customWidth="1"/>
    <col min="14082" max="14082" width="72" customWidth="1"/>
    <col min="14083" max="14085" width="0" hidden="1" customWidth="1"/>
    <col min="14086" max="14087" width="22" customWidth="1"/>
    <col min="14088" max="14088" width="22.75" customWidth="1"/>
    <col min="14338" max="14338" width="72" customWidth="1"/>
    <col min="14339" max="14341" width="0" hidden="1" customWidth="1"/>
    <col min="14342" max="14343" width="22" customWidth="1"/>
    <col min="14344" max="14344" width="22.75" customWidth="1"/>
    <col min="14594" max="14594" width="72" customWidth="1"/>
    <col min="14595" max="14597" width="0" hidden="1" customWidth="1"/>
    <col min="14598" max="14599" width="22" customWidth="1"/>
    <col min="14600" max="14600" width="22.75" customWidth="1"/>
    <col min="14850" max="14850" width="72" customWidth="1"/>
    <col min="14851" max="14853" width="0" hidden="1" customWidth="1"/>
    <col min="14854" max="14855" width="22" customWidth="1"/>
    <col min="14856" max="14856" width="22.75" customWidth="1"/>
    <col min="15106" max="15106" width="72" customWidth="1"/>
    <col min="15107" max="15109" width="0" hidden="1" customWidth="1"/>
    <col min="15110" max="15111" width="22" customWidth="1"/>
    <col min="15112" max="15112" width="22.75" customWidth="1"/>
    <col min="15362" max="15362" width="72" customWidth="1"/>
    <col min="15363" max="15365" width="0" hidden="1" customWidth="1"/>
    <col min="15366" max="15367" width="22" customWidth="1"/>
    <col min="15368" max="15368" width="22.75" customWidth="1"/>
    <col min="15618" max="15618" width="72" customWidth="1"/>
    <col min="15619" max="15621" width="0" hidden="1" customWidth="1"/>
    <col min="15622" max="15623" width="22" customWidth="1"/>
    <col min="15624" max="15624" width="22.75" customWidth="1"/>
    <col min="15874" max="15874" width="72" customWidth="1"/>
    <col min="15875" max="15877" width="0" hidden="1" customWidth="1"/>
    <col min="15878" max="15879" width="22" customWidth="1"/>
    <col min="15880" max="15880" width="22.75" customWidth="1"/>
    <col min="16130" max="16130" width="72" customWidth="1"/>
    <col min="16131" max="16133" width="0" hidden="1" customWidth="1"/>
    <col min="16134" max="16135" width="22" customWidth="1"/>
    <col min="16136" max="16136" width="22.75" customWidth="1"/>
  </cols>
  <sheetData>
    <row r="1" spans="1:8" ht="18.75" x14ac:dyDescent="0.3">
      <c r="A1" s="1"/>
      <c r="B1" s="2"/>
      <c r="C1" s="2"/>
      <c r="D1" s="3" t="s">
        <v>97</v>
      </c>
      <c r="E1" s="3"/>
      <c r="F1" s="3"/>
      <c r="G1" s="3"/>
      <c r="H1" s="4"/>
    </row>
    <row r="2" spans="1:8" ht="62.25" customHeight="1" x14ac:dyDescent="0.25">
      <c r="A2" s="5" t="s">
        <v>98</v>
      </c>
      <c r="B2" s="5"/>
      <c r="C2" s="5"/>
      <c r="D2" s="6"/>
      <c r="E2" s="6"/>
      <c r="F2" s="6"/>
      <c r="G2" s="6"/>
      <c r="H2" s="6"/>
    </row>
    <row r="3" spans="1:8" ht="31.5" customHeight="1" thickBot="1" x14ac:dyDescent="0.3">
      <c r="A3" s="7"/>
      <c r="B3" s="8" t="str">
        <f>'[1]Додаток 4 ЄР'!A1</f>
        <v>ТОВ "ЄВРО-РЕКОНСТРУКЦІЯ"</v>
      </c>
      <c r="C3" s="8"/>
      <c r="D3" s="8"/>
      <c r="E3" s="8"/>
      <c r="F3" s="8"/>
      <c r="G3" s="8"/>
      <c r="H3" s="8"/>
    </row>
    <row r="4" spans="1:8" ht="33.75" customHeight="1" thickBot="1" x14ac:dyDescent="0.3">
      <c r="A4" s="9" t="s">
        <v>2</v>
      </c>
      <c r="B4" s="9" t="s">
        <v>3</v>
      </c>
      <c r="C4" s="10"/>
      <c r="D4" s="11" t="s">
        <v>4</v>
      </c>
      <c r="E4" s="12"/>
      <c r="F4" s="12"/>
      <c r="G4" s="12"/>
      <c r="H4" s="13"/>
    </row>
    <row r="5" spans="1:8" ht="69" customHeight="1" x14ac:dyDescent="0.25">
      <c r="A5" s="14"/>
      <c r="B5" s="14"/>
      <c r="C5" s="15" t="s">
        <v>5</v>
      </c>
      <c r="D5" s="17" t="s">
        <v>7</v>
      </c>
      <c r="E5" s="15" t="s">
        <v>6</v>
      </c>
      <c r="F5" s="17" t="s">
        <v>8</v>
      </c>
      <c r="G5" s="17" t="str">
        <f>'Додаток 1_ТЕ_населення без ВКО'!G5</f>
        <v>2026 рік Розпорядження КМВА від 16.06.2026 року №131</v>
      </c>
      <c r="H5" s="125" t="s">
        <v>10</v>
      </c>
    </row>
    <row r="6" spans="1:8" ht="22.5" customHeight="1" thickBot="1" x14ac:dyDescent="0.3">
      <c r="A6" s="19"/>
      <c r="B6" s="19"/>
      <c r="C6" s="126" t="s">
        <v>11</v>
      </c>
      <c r="D6" s="21" t="s">
        <v>11</v>
      </c>
      <c r="E6" s="126" t="s">
        <v>11</v>
      </c>
      <c r="F6" s="21" t="s">
        <v>11</v>
      </c>
      <c r="G6" s="21" t="s">
        <v>11</v>
      </c>
      <c r="H6" s="22" t="s">
        <v>11</v>
      </c>
    </row>
    <row r="7" spans="1:8" ht="15" customHeight="1" x14ac:dyDescent="0.25">
      <c r="A7" s="28">
        <v>1</v>
      </c>
      <c r="B7" s="127">
        <v>2</v>
      </c>
      <c r="C7" s="128">
        <v>3</v>
      </c>
      <c r="D7" s="129">
        <v>4</v>
      </c>
      <c r="E7" s="130">
        <v>4</v>
      </c>
      <c r="F7" s="131"/>
      <c r="G7" s="131"/>
      <c r="H7" s="131">
        <v>5</v>
      </c>
    </row>
    <row r="8" spans="1:8" ht="25.5" customHeight="1" x14ac:dyDescent="0.25">
      <c r="A8" s="34">
        <v>1</v>
      </c>
      <c r="B8" s="68" t="s">
        <v>12</v>
      </c>
      <c r="C8" s="132">
        <f t="shared" ref="C8:H8" si="0">C9+C20+C21+C29</f>
        <v>0</v>
      </c>
      <c r="D8" s="49">
        <f>D9+D20+D21+D29</f>
        <v>1739.2600000000002</v>
      </c>
      <c r="E8" s="133">
        <f t="shared" si="0"/>
        <v>1635.45</v>
      </c>
      <c r="F8" s="134">
        <f>F9+F20+F21+F29</f>
        <v>1884.9499999999998</v>
      </c>
      <c r="G8" s="134">
        <v>2214.4327996101192</v>
      </c>
      <c r="H8" s="134">
        <f t="shared" si="0"/>
        <v>2431.88</v>
      </c>
    </row>
    <row r="9" spans="1:8" ht="22.5" customHeight="1" x14ac:dyDescent="0.25">
      <c r="A9" s="34" t="s">
        <v>13</v>
      </c>
      <c r="B9" s="135" t="s">
        <v>14</v>
      </c>
      <c r="C9" s="132">
        <f t="shared" ref="C9:H9" si="1">SUM(C10:C19)</f>
        <v>0</v>
      </c>
      <c r="D9" s="41">
        <f>SUM(D10:D19)</f>
        <v>1733.3200000000002</v>
      </c>
      <c r="E9" s="136">
        <f t="shared" si="1"/>
        <v>1631.08</v>
      </c>
      <c r="F9" s="137">
        <f>SUM(F10:F19)</f>
        <v>1877.12</v>
      </c>
      <c r="G9" s="137">
        <v>2206.3800721908724</v>
      </c>
      <c r="H9" s="137">
        <f t="shared" si="1"/>
        <v>2422.77</v>
      </c>
    </row>
    <row r="10" spans="1:8" ht="15" customHeight="1" x14ac:dyDescent="0.25">
      <c r="A10" s="34" t="s">
        <v>15</v>
      </c>
      <c r="B10" s="40" t="s">
        <v>16</v>
      </c>
      <c r="C10" s="132"/>
      <c r="D10" s="41"/>
      <c r="E10" s="138"/>
      <c r="F10" s="137"/>
      <c r="G10" s="137"/>
      <c r="H10" s="137"/>
    </row>
    <row r="11" spans="1:8" ht="14.25" customHeight="1" x14ac:dyDescent="0.25">
      <c r="A11" s="44" t="s">
        <v>17</v>
      </c>
      <c r="B11" s="40" t="s">
        <v>18</v>
      </c>
      <c r="C11" s="132"/>
      <c r="D11" s="41"/>
      <c r="E11" s="138"/>
      <c r="F11" s="137"/>
      <c r="G11" s="137"/>
      <c r="H11" s="137"/>
    </row>
    <row r="12" spans="1:8" ht="17.25" customHeight="1" x14ac:dyDescent="0.25">
      <c r="A12" s="44" t="s">
        <v>19</v>
      </c>
      <c r="B12" s="40" t="s">
        <v>20</v>
      </c>
      <c r="C12" s="132"/>
      <c r="D12" s="41"/>
      <c r="E12" s="138"/>
      <c r="F12" s="137"/>
      <c r="G12" s="137"/>
      <c r="H12" s="137"/>
    </row>
    <row r="13" spans="1:8" ht="18" customHeight="1" x14ac:dyDescent="0.25">
      <c r="A13" s="44" t="s">
        <v>21</v>
      </c>
      <c r="B13" s="40" t="s">
        <v>22</v>
      </c>
      <c r="C13" s="132"/>
      <c r="D13" s="41"/>
      <c r="E13" s="138"/>
      <c r="F13" s="137"/>
      <c r="G13" s="137"/>
      <c r="H13" s="137"/>
    </row>
    <row r="14" spans="1:8" ht="22.5" customHeight="1" x14ac:dyDescent="0.25">
      <c r="A14" s="44" t="s">
        <v>23</v>
      </c>
      <c r="B14" s="40" t="s">
        <v>24</v>
      </c>
      <c r="C14" s="132"/>
      <c r="D14" s="41"/>
      <c r="E14" s="138"/>
      <c r="F14" s="137"/>
      <c r="G14" s="137"/>
      <c r="H14" s="137"/>
    </row>
    <row r="15" spans="1:8" ht="27.75" customHeight="1" x14ac:dyDescent="0.25">
      <c r="A15" s="44" t="s">
        <v>25</v>
      </c>
      <c r="B15" s="40" t="s">
        <v>26</v>
      </c>
      <c r="C15" s="132"/>
      <c r="D15" s="41"/>
      <c r="E15" s="138"/>
      <c r="F15" s="137"/>
      <c r="G15" s="137"/>
      <c r="H15" s="137"/>
    </row>
    <row r="16" spans="1:8" ht="30.75" customHeight="1" x14ac:dyDescent="0.25">
      <c r="A16" s="45" t="s">
        <v>27</v>
      </c>
      <c r="B16" s="139" t="s">
        <v>28</v>
      </c>
      <c r="C16" s="132"/>
      <c r="D16" s="49">
        <v>1064.81</v>
      </c>
      <c r="E16" s="140">
        <v>1064.81</v>
      </c>
      <c r="F16" s="134">
        <v>1064.81</v>
      </c>
      <c r="G16" s="134">
        <v>1325.22</v>
      </c>
      <c r="H16" s="134">
        <f>'[1]Додаток 4 ЄР'!K225</f>
        <v>1325.22</v>
      </c>
    </row>
    <row r="17" spans="1:10" ht="39" customHeight="1" x14ac:dyDescent="0.25">
      <c r="A17" s="44" t="s">
        <v>29</v>
      </c>
      <c r="B17" s="40" t="s">
        <v>30</v>
      </c>
      <c r="C17" s="132"/>
      <c r="D17" s="49"/>
      <c r="E17" s="141"/>
      <c r="F17" s="134"/>
      <c r="G17" s="134"/>
      <c r="H17" s="134"/>
    </row>
    <row r="18" spans="1:10" ht="30" customHeight="1" x14ac:dyDescent="0.25">
      <c r="A18" s="44" t="s">
        <v>31</v>
      </c>
      <c r="B18" s="139" t="s">
        <v>32</v>
      </c>
      <c r="C18" s="132"/>
      <c r="D18" s="49">
        <v>668.09</v>
      </c>
      <c r="E18" s="141">
        <v>565.9</v>
      </c>
      <c r="F18" s="134">
        <v>811.94</v>
      </c>
      <c r="G18" s="134">
        <v>880.71</v>
      </c>
      <c r="H18" s="134">
        <f>'[1]Дод 5 (інформаційно-довідков)ЄР'!G243</f>
        <v>1096.9199999999998</v>
      </c>
    </row>
    <row r="19" spans="1:10" ht="15.75" customHeight="1" x14ac:dyDescent="0.25">
      <c r="A19" s="44" t="s">
        <v>33</v>
      </c>
      <c r="B19" s="40" t="s">
        <v>34</v>
      </c>
      <c r="C19" s="132"/>
      <c r="D19" s="41">
        <v>0.42</v>
      </c>
      <c r="E19" s="138">
        <v>0.37</v>
      </c>
      <c r="F19" s="137">
        <v>0.37</v>
      </c>
      <c r="G19" s="137">
        <v>0.45007219087202882</v>
      </c>
      <c r="H19" s="137">
        <f>ROUND('[1]Додаток 6-1 (без ІТП з ВК O(2'!K15/'[1]Додаток 6-1 (без ІТП з ВК O(2'!K188*1000,2)</f>
        <v>0.63</v>
      </c>
      <c r="J19" s="52">
        <f>H19+H20+H21</f>
        <v>9.74</v>
      </c>
    </row>
    <row r="20" spans="1:10" ht="18.75" x14ac:dyDescent="0.25">
      <c r="A20" s="34" t="s">
        <v>35</v>
      </c>
      <c r="B20" s="35" t="s">
        <v>36</v>
      </c>
      <c r="C20" s="132"/>
      <c r="D20" s="41">
        <v>4.7</v>
      </c>
      <c r="E20" s="138">
        <v>3.45</v>
      </c>
      <c r="F20" s="137">
        <v>6.27</v>
      </c>
      <c r="G20" s="137">
        <v>6.4380866077136103</v>
      </c>
      <c r="H20" s="137">
        <f>ROUND('[1]Додаток 6-1 (без ІТП з ВК O(2'!K16/'[1]Додаток 6-1 (без ІТП з ВК O(2'!K188*1000,2)</f>
        <v>7.17</v>
      </c>
    </row>
    <row r="21" spans="1:10" ht="17.25" customHeight="1" x14ac:dyDescent="0.25">
      <c r="A21" s="34" t="s">
        <v>37</v>
      </c>
      <c r="B21" s="135" t="s">
        <v>38</v>
      </c>
      <c r="C21" s="142">
        <f>SUM(C22:C24)+C28</f>
        <v>0</v>
      </c>
      <c r="D21" s="41">
        <f>SUM(D22:D24)+D28</f>
        <v>1.24</v>
      </c>
      <c r="E21" s="143">
        <f>SUM(E22:E24)+E28</f>
        <v>0.92</v>
      </c>
      <c r="F21" s="137">
        <f>SUM(F22:F28)</f>
        <v>1.56</v>
      </c>
      <c r="G21" s="137">
        <v>1.6146408115333359</v>
      </c>
      <c r="H21" s="137">
        <f>H22+H23+H24+H26+H28</f>
        <v>1.94</v>
      </c>
    </row>
    <row r="22" spans="1:10" ht="15.75" customHeight="1" x14ac:dyDescent="0.25">
      <c r="A22" s="44" t="s">
        <v>39</v>
      </c>
      <c r="B22" s="40" t="s">
        <v>40</v>
      </c>
      <c r="C22" s="132"/>
      <c r="D22" s="41">
        <v>1.03</v>
      </c>
      <c r="E22" s="138">
        <v>0.76</v>
      </c>
      <c r="F22" s="137">
        <v>1.38</v>
      </c>
      <c r="G22" s="137">
        <v>1.4163790536969945</v>
      </c>
      <c r="H22" s="137">
        <f>ROUND('[1]Додаток 6-1 (без ІТП з ВК O(2'!K18/'[1]Додаток 6-1 (без ІТП з ВК O(2'!K188*1000,2)</f>
        <v>1.58</v>
      </c>
      <c r="I22" s="52">
        <f>SUM(H23:H31)</f>
        <v>0.36</v>
      </c>
    </row>
    <row r="23" spans="1:10" ht="17.25" customHeight="1" x14ac:dyDescent="0.25">
      <c r="A23" s="44" t="s">
        <v>41</v>
      </c>
      <c r="B23" s="40" t="s">
        <v>42</v>
      </c>
      <c r="C23" s="132"/>
      <c r="D23" s="41">
        <v>0.05</v>
      </c>
      <c r="E23" s="138">
        <v>0.05</v>
      </c>
      <c r="F23" s="137">
        <v>0.05</v>
      </c>
      <c r="G23" s="137">
        <v>5.5492783277411306E-2</v>
      </c>
      <c r="H23" s="137">
        <f>ROUND('[1]Додаток 6-1 (без ІТП з ВК O(2'!K19/'[1]Додаток 6-1 (без ІТП з ВК O(2'!K188*1000,2)</f>
        <v>0.16</v>
      </c>
    </row>
    <row r="24" spans="1:10" ht="33.75" customHeight="1" x14ac:dyDescent="0.25">
      <c r="A24" s="44" t="s">
        <v>43</v>
      </c>
      <c r="B24" s="40" t="s">
        <v>44</v>
      </c>
      <c r="C24" s="132"/>
      <c r="D24" s="41">
        <v>0</v>
      </c>
      <c r="E24" s="138">
        <v>0</v>
      </c>
      <c r="F24" s="137">
        <v>0</v>
      </c>
      <c r="G24" s="137">
        <v>0</v>
      </c>
      <c r="H24" s="137">
        <v>0</v>
      </c>
    </row>
    <row r="25" spans="1:10" ht="18" customHeight="1" x14ac:dyDescent="0.25">
      <c r="A25" s="44" t="s">
        <v>45</v>
      </c>
      <c r="B25" s="56" t="s">
        <v>46</v>
      </c>
      <c r="C25" s="132"/>
      <c r="D25" s="37">
        <v>0</v>
      </c>
      <c r="E25" s="136">
        <v>0</v>
      </c>
      <c r="F25" s="144">
        <v>0</v>
      </c>
      <c r="G25" s="144">
        <v>0</v>
      </c>
      <c r="H25" s="144">
        <v>0</v>
      </c>
    </row>
    <row r="26" spans="1:10" ht="32.25" customHeight="1" x14ac:dyDescent="0.25">
      <c r="A26" s="145" t="s">
        <v>47</v>
      </c>
      <c r="B26" s="40" t="s">
        <v>48</v>
      </c>
      <c r="C26" s="132"/>
      <c r="D26" s="37"/>
      <c r="E26" s="136"/>
      <c r="F26" s="144"/>
      <c r="G26" s="144">
        <v>0</v>
      </c>
      <c r="H26" s="144">
        <v>0</v>
      </c>
    </row>
    <row r="27" spans="1:10" ht="18" customHeight="1" x14ac:dyDescent="0.25">
      <c r="A27" s="145" t="s">
        <v>49</v>
      </c>
      <c r="B27" s="56" t="s">
        <v>46</v>
      </c>
      <c r="C27" s="132"/>
      <c r="D27" s="37"/>
      <c r="E27" s="136"/>
      <c r="F27" s="144"/>
      <c r="G27" s="144">
        <v>0</v>
      </c>
      <c r="H27" s="144">
        <v>0</v>
      </c>
    </row>
    <row r="28" spans="1:10" ht="18.75" customHeight="1" x14ac:dyDescent="0.25">
      <c r="A28" s="44" t="s">
        <v>50</v>
      </c>
      <c r="B28" s="40" t="s">
        <v>51</v>
      </c>
      <c r="C28" s="132"/>
      <c r="D28" s="41">
        <v>0.16</v>
      </c>
      <c r="E28" s="138">
        <v>0.11</v>
      </c>
      <c r="F28" s="137">
        <v>0.13</v>
      </c>
      <c r="G28" s="137">
        <v>0.13276897455893016</v>
      </c>
      <c r="H28" s="137">
        <f>ROUND('[1]Додаток 6-1 (без ІТП з ВК O(2'!K20/'[1]Додаток 6-1 (без ІТП з ВК O(2'!K188*1000,2)</f>
        <v>0.2</v>
      </c>
    </row>
    <row r="29" spans="1:10" ht="17.25" customHeight="1" x14ac:dyDescent="0.25">
      <c r="A29" s="34" t="s">
        <v>52</v>
      </c>
      <c r="B29" s="135" t="s">
        <v>53</v>
      </c>
      <c r="C29" s="132">
        <f t="shared" ref="C29:H29" si="2">SUM(C30:C32)</f>
        <v>0</v>
      </c>
      <c r="D29" s="41">
        <f>SUM(D30:D32)</f>
        <v>0</v>
      </c>
      <c r="E29" s="138">
        <f t="shared" si="2"/>
        <v>0</v>
      </c>
      <c r="F29" s="137">
        <f>SUM(F30:F32)</f>
        <v>0</v>
      </c>
      <c r="G29" s="137">
        <v>0</v>
      </c>
      <c r="H29" s="137">
        <f t="shared" si="2"/>
        <v>0</v>
      </c>
      <c r="J29" s="52">
        <f>SUM(H19:H21)</f>
        <v>9.74</v>
      </c>
    </row>
    <row r="30" spans="1:10" ht="14.25" customHeight="1" x14ac:dyDescent="0.25">
      <c r="A30" s="58" t="s">
        <v>54</v>
      </c>
      <c r="B30" s="40" t="s">
        <v>55</v>
      </c>
      <c r="C30" s="132"/>
      <c r="D30" s="41"/>
      <c r="E30" s="138"/>
      <c r="F30" s="137"/>
      <c r="G30" s="137"/>
      <c r="H30" s="137"/>
    </row>
    <row r="31" spans="1:10" ht="21" customHeight="1" x14ac:dyDescent="0.25">
      <c r="A31" s="59" t="s">
        <v>56</v>
      </c>
      <c r="B31" s="40" t="s">
        <v>40</v>
      </c>
      <c r="C31" s="132"/>
      <c r="D31" s="41"/>
      <c r="E31" s="138"/>
      <c r="F31" s="137"/>
      <c r="G31" s="137"/>
      <c r="H31" s="137"/>
    </row>
    <row r="32" spans="1:10" ht="17.25" customHeight="1" x14ac:dyDescent="0.25">
      <c r="A32" s="59" t="s">
        <v>57</v>
      </c>
      <c r="B32" s="40" t="s">
        <v>58</v>
      </c>
      <c r="C32" s="132"/>
      <c r="D32" s="41"/>
      <c r="E32" s="138"/>
      <c r="F32" s="137"/>
      <c r="G32" s="137"/>
      <c r="H32" s="137"/>
    </row>
    <row r="33" spans="1:11" ht="18" customHeight="1" x14ac:dyDescent="0.25">
      <c r="A33" s="60">
        <v>2</v>
      </c>
      <c r="B33" s="61" t="s">
        <v>59</v>
      </c>
      <c r="C33" s="132">
        <f t="shared" ref="C33:H33" si="3">SUM(C34:C36)</f>
        <v>0</v>
      </c>
      <c r="D33" s="41">
        <f>SUM(D34:D36)</f>
        <v>0</v>
      </c>
      <c r="E33" s="138">
        <f t="shared" si="3"/>
        <v>0</v>
      </c>
      <c r="F33" s="137">
        <f>SUM(F34:F36)</f>
        <v>0</v>
      </c>
      <c r="G33" s="137">
        <v>0</v>
      </c>
      <c r="H33" s="137">
        <f t="shared" si="3"/>
        <v>0</v>
      </c>
    </row>
    <row r="34" spans="1:11" ht="16.5" customHeight="1" x14ac:dyDescent="0.25">
      <c r="A34" s="58" t="s">
        <v>60</v>
      </c>
      <c r="B34" s="62" t="s">
        <v>55</v>
      </c>
      <c r="C34" s="132"/>
      <c r="D34" s="41"/>
      <c r="E34" s="138"/>
      <c r="F34" s="137"/>
      <c r="G34" s="137"/>
      <c r="H34" s="137"/>
    </row>
    <row r="35" spans="1:11" ht="18.75" customHeight="1" x14ac:dyDescent="0.25">
      <c r="A35" s="58" t="s">
        <v>61</v>
      </c>
      <c r="B35" s="63" t="s">
        <v>40</v>
      </c>
      <c r="C35" s="132"/>
      <c r="D35" s="41"/>
      <c r="E35" s="138"/>
      <c r="F35" s="137"/>
      <c r="G35" s="137"/>
      <c r="H35" s="137"/>
    </row>
    <row r="36" spans="1:11" ht="17.25" customHeight="1" x14ac:dyDescent="0.25">
      <c r="A36" s="58" t="s">
        <v>62</v>
      </c>
      <c r="B36" s="62" t="s">
        <v>58</v>
      </c>
      <c r="C36" s="132"/>
      <c r="D36" s="41"/>
      <c r="E36" s="138"/>
      <c r="F36" s="137"/>
      <c r="G36" s="137"/>
      <c r="H36" s="137"/>
    </row>
    <row r="37" spans="1:11" ht="15.75" customHeight="1" x14ac:dyDescent="0.25">
      <c r="A37" s="34">
        <v>3</v>
      </c>
      <c r="B37" s="64" t="s">
        <v>63</v>
      </c>
      <c r="C37" s="132">
        <f t="shared" ref="C37:H37" si="4">SUM(C38:C40)</f>
        <v>0</v>
      </c>
      <c r="D37" s="41">
        <f>SUM(D38:D40)</f>
        <v>0</v>
      </c>
      <c r="E37" s="138">
        <f t="shared" si="4"/>
        <v>0</v>
      </c>
      <c r="F37" s="137">
        <f>SUM(F38:F40)</f>
        <v>0</v>
      </c>
      <c r="G37" s="137">
        <v>0</v>
      </c>
      <c r="H37" s="137">
        <f t="shared" si="4"/>
        <v>0</v>
      </c>
    </row>
    <row r="38" spans="1:11" ht="13.5" customHeight="1" x14ac:dyDescent="0.25">
      <c r="A38" s="44" t="s">
        <v>64</v>
      </c>
      <c r="B38" s="62" t="s">
        <v>55</v>
      </c>
      <c r="C38" s="132"/>
      <c r="D38" s="41"/>
      <c r="E38" s="138"/>
      <c r="F38" s="137"/>
      <c r="G38" s="137"/>
      <c r="H38" s="137"/>
    </row>
    <row r="39" spans="1:11" ht="16.5" customHeight="1" x14ac:dyDescent="0.25">
      <c r="A39" s="44" t="s">
        <v>65</v>
      </c>
      <c r="B39" s="63" t="s">
        <v>40</v>
      </c>
      <c r="C39" s="132"/>
      <c r="D39" s="41"/>
      <c r="E39" s="138"/>
      <c r="F39" s="137"/>
      <c r="G39" s="137"/>
      <c r="H39" s="137"/>
      <c r="K39" s="52"/>
    </row>
    <row r="40" spans="1:11" ht="15.75" customHeight="1" x14ac:dyDescent="0.25">
      <c r="A40" s="44" t="s">
        <v>66</v>
      </c>
      <c r="B40" s="62" t="s">
        <v>58</v>
      </c>
      <c r="C40" s="132"/>
      <c r="D40" s="41"/>
      <c r="E40" s="138"/>
      <c r="F40" s="137"/>
      <c r="G40" s="137"/>
      <c r="H40" s="137"/>
      <c r="K40" s="52"/>
    </row>
    <row r="41" spans="1:11" ht="18.75" customHeight="1" x14ac:dyDescent="0.25">
      <c r="A41" s="34">
        <v>4</v>
      </c>
      <c r="B41" s="65" t="s">
        <v>67</v>
      </c>
      <c r="C41" s="132"/>
      <c r="D41" s="41"/>
      <c r="E41" s="138"/>
      <c r="F41" s="137"/>
      <c r="G41" s="137"/>
      <c r="H41" s="137"/>
      <c r="K41" s="52"/>
    </row>
    <row r="42" spans="1:11" ht="18" customHeight="1" x14ac:dyDescent="0.25">
      <c r="A42" s="34">
        <v>5</v>
      </c>
      <c r="B42" s="65" t="s">
        <v>68</v>
      </c>
      <c r="C42" s="132"/>
      <c r="D42" s="41"/>
      <c r="E42" s="138"/>
      <c r="F42" s="137"/>
      <c r="G42" s="137"/>
      <c r="H42" s="137"/>
      <c r="K42" s="52"/>
    </row>
    <row r="43" spans="1:11" ht="18" customHeight="1" x14ac:dyDescent="0.25">
      <c r="A43" s="146">
        <v>6</v>
      </c>
      <c r="B43" s="64" t="s">
        <v>69</v>
      </c>
      <c r="C43" s="147">
        <f>C8+C33+C37+C41+C42</f>
        <v>0</v>
      </c>
      <c r="D43" s="46">
        <f>D8+D33+D37+D41+D42</f>
        <v>1739.2600000000002</v>
      </c>
      <c r="E43" s="140">
        <f>E8+E33+E37+E41+E42</f>
        <v>1635.45</v>
      </c>
      <c r="F43" s="70">
        <f>F8+F33+F37+F41+F42</f>
        <v>1884.9499999999998</v>
      </c>
      <c r="G43" s="70">
        <v>2214.4327996101192</v>
      </c>
      <c r="H43" s="70">
        <f>H8+H33+H37+H41+H42</f>
        <v>2431.88</v>
      </c>
    </row>
    <row r="44" spans="1:11" ht="27" customHeight="1" x14ac:dyDescent="0.25">
      <c r="A44" s="34">
        <v>7</v>
      </c>
      <c r="B44" s="66" t="s">
        <v>70</v>
      </c>
      <c r="C44" s="132"/>
      <c r="D44" s="41"/>
      <c r="E44" s="138"/>
      <c r="F44" s="137"/>
      <c r="G44" s="137"/>
      <c r="H44" s="137"/>
    </row>
    <row r="45" spans="1:11" ht="24" customHeight="1" x14ac:dyDescent="0.25">
      <c r="A45" s="34">
        <v>8</v>
      </c>
      <c r="B45" s="67" t="s">
        <v>71</v>
      </c>
      <c r="C45" s="132"/>
      <c r="D45" s="41">
        <v>0</v>
      </c>
      <c r="E45" s="138">
        <v>-0.27</v>
      </c>
      <c r="F45" s="137">
        <v>0</v>
      </c>
      <c r="G45" s="137">
        <v>0</v>
      </c>
      <c r="H45" s="137">
        <v>0</v>
      </c>
    </row>
    <row r="46" spans="1:11" ht="17.25" customHeight="1" x14ac:dyDescent="0.25">
      <c r="A46" s="34">
        <v>9</v>
      </c>
      <c r="B46" s="68" t="s">
        <v>72</v>
      </c>
      <c r="C46" s="132">
        <f>(C52+C51+C49)/0.82</f>
        <v>0</v>
      </c>
      <c r="D46" s="49">
        <f>(D52+D51+D49)/0.82</f>
        <v>174.89071882568629</v>
      </c>
      <c r="E46" s="140">
        <f>(E51+E50)/0.82</f>
        <v>0.23170731707317074</v>
      </c>
      <c r="F46" s="134">
        <f>(F52+F51+F49)/0.82-0.01</f>
        <v>307.63634146341468</v>
      </c>
      <c r="G46" s="134">
        <v>389.97525851756677</v>
      </c>
      <c r="H46" s="134">
        <f>ROUND((H52+H51+H49)/0.82,2)</f>
        <v>249.35</v>
      </c>
    </row>
    <row r="47" spans="1:11" ht="17.25" customHeight="1" x14ac:dyDescent="0.25">
      <c r="A47" s="58" t="s">
        <v>73</v>
      </c>
      <c r="B47" s="62" t="s">
        <v>74</v>
      </c>
      <c r="C47" s="132">
        <f t="shared" ref="C47:H47" si="5">C46*0.18</f>
        <v>0</v>
      </c>
      <c r="D47" s="41">
        <f t="shared" si="5"/>
        <v>31.480329388623531</v>
      </c>
      <c r="E47" s="136">
        <f t="shared" si="5"/>
        <v>4.1707317073170734E-2</v>
      </c>
      <c r="F47" s="137">
        <f>F46*0.18</f>
        <v>55.374541463414637</v>
      </c>
      <c r="G47" s="137">
        <v>70.195546533162016</v>
      </c>
      <c r="H47" s="137">
        <f t="shared" si="5"/>
        <v>44.882999999999996</v>
      </c>
    </row>
    <row r="48" spans="1:11" ht="18" customHeight="1" x14ac:dyDescent="0.25">
      <c r="A48" s="58" t="s">
        <v>75</v>
      </c>
      <c r="B48" s="62" t="s">
        <v>76</v>
      </c>
      <c r="C48" s="132"/>
      <c r="D48" s="41"/>
      <c r="E48" s="136"/>
      <c r="F48" s="137"/>
      <c r="G48" s="137"/>
      <c r="H48" s="137"/>
    </row>
    <row r="49" spans="1:20" ht="30" customHeight="1" x14ac:dyDescent="0.25">
      <c r="A49" s="58" t="s">
        <v>77</v>
      </c>
      <c r="B49" s="62" t="s">
        <v>99</v>
      </c>
      <c r="C49" s="132"/>
      <c r="D49" s="41">
        <v>143.15596464009013</v>
      </c>
      <c r="E49" s="136"/>
      <c r="F49" s="137">
        <f>F50</f>
        <v>251.94</v>
      </c>
      <c r="G49" s="137">
        <v>319.44</v>
      </c>
      <c r="H49" s="137">
        <f>H50</f>
        <v>204.08</v>
      </c>
      <c r="L49" s="71"/>
    </row>
    <row r="50" spans="1:20" ht="19.5" customHeight="1" x14ac:dyDescent="0.25">
      <c r="A50" s="148" t="s">
        <v>100</v>
      </c>
      <c r="B50" s="56" t="s">
        <v>101</v>
      </c>
      <c r="C50" s="132"/>
      <c r="D50" s="41">
        <v>143.15596464009013</v>
      </c>
      <c r="E50" s="136">
        <v>0</v>
      </c>
      <c r="F50" s="137">
        <v>251.94</v>
      </c>
      <c r="G50" s="137">
        <v>319.44</v>
      </c>
      <c r="H50" s="137">
        <f>ROUND('[1]Додаток 6-1 (без ІТП з ВК O(2'!K182/'[1]Додаток 6-1 (без ІТП з ВК O(2'!K188*1000,2)</f>
        <v>204.08</v>
      </c>
      <c r="J50" s="52"/>
    </row>
    <row r="51" spans="1:20" ht="18" customHeight="1" x14ac:dyDescent="0.25">
      <c r="A51" s="58" t="s">
        <v>79</v>
      </c>
      <c r="B51" s="62" t="s">
        <v>80</v>
      </c>
      <c r="C51" s="132"/>
      <c r="D51" s="41">
        <v>0.25442479697261594</v>
      </c>
      <c r="E51" s="136">
        <v>0.19</v>
      </c>
      <c r="F51" s="137">
        <v>0.33</v>
      </c>
      <c r="G51" s="137">
        <v>0.33971198440475903</v>
      </c>
      <c r="H51" s="137">
        <f>ROUND('[1]Додаток 6-1 (без ІТП з ВК O(2'!K183/'[1]Додаток 6-1 (без ІТП з ВК O(2'!K188*1000,2)</f>
        <v>0.39</v>
      </c>
    </row>
    <row r="52" spans="1:20" ht="18" customHeight="1" x14ac:dyDescent="0.25">
      <c r="A52" s="58" t="s">
        <v>81</v>
      </c>
      <c r="B52" s="62" t="s">
        <v>82</v>
      </c>
      <c r="C52" s="132"/>
      <c r="D52" s="41"/>
      <c r="E52" s="140"/>
      <c r="F52" s="137"/>
      <c r="G52" s="137"/>
      <c r="H52" s="137"/>
    </row>
    <row r="53" spans="1:20" ht="33.75" customHeight="1" x14ac:dyDescent="0.25">
      <c r="A53" s="34">
        <v>10</v>
      </c>
      <c r="B53" s="64" t="s">
        <v>83</v>
      </c>
      <c r="C53" s="147">
        <f>C43+C46</f>
        <v>0</v>
      </c>
      <c r="D53" s="46">
        <f>D43+D46+D44+D45</f>
        <v>1914.1507188256865</v>
      </c>
      <c r="E53" s="140">
        <f>E43+E46+E44+E45</f>
        <v>1635.4117073170733</v>
      </c>
      <c r="F53" s="70">
        <f>F43+F46+F44+F45</f>
        <v>2192.5863414634146</v>
      </c>
      <c r="G53" s="70">
        <v>2604.4080581276858</v>
      </c>
      <c r="H53" s="70">
        <f>H43+H46+H44+H45</f>
        <v>2681.23</v>
      </c>
      <c r="I53" s="52"/>
      <c r="J53" s="71"/>
    </row>
    <row r="54" spans="1:20" ht="17.25" customHeight="1" x14ac:dyDescent="0.25">
      <c r="A54" s="72">
        <v>11</v>
      </c>
      <c r="B54" s="149" t="s">
        <v>84</v>
      </c>
      <c r="C54" s="132">
        <f t="shared" ref="C54:H54" si="6">C53*0.2</f>
        <v>0</v>
      </c>
      <c r="D54" s="41">
        <f>D53*0.2</f>
        <v>382.83014376513734</v>
      </c>
      <c r="E54" s="138">
        <f t="shared" si="6"/>
        <v>327.08234146341465</v>
      </c>
      <c r="F54" s="137">
        <f>F53*0.2</f>
        <v>438.51726829268296</v>
      </c>
      <c r="G54" s="137">
        <v>520.88161162553718</v>
      </c>
      <c r="H54" s="137">
        <f t="shared" si="6"/>
        <v>536.24599999999998</v>
      </c>
    </row>
    <row r="55" spans="1:20" ht="35.25" customHeight="1" thickBot="1" x14ac:dyDescent="0.3">
      <c r="A55" s="73">
        <v>12</v>
      </c>
      <c r="B55" s="150" t="s">
        <v>85</v>
      </c>
      <c r="C55" s="151">
        <f>C53+C54</f>
        <v>0</v>
      </c>
      <c r="D55" s="76">
        <f>D53+D54</f>
        <v>2296.9808625908236</v>
      </c>
      <c r="E55" s="152">
        <f>E53+E54</f>
        <v>1962.4940487804879</v>
      </c>
      <c r="F55" s="153">
        <f>F53+F54+0.01</f>
        <v>2631.1136097560975</v>
      </c>
      <c r="G55" s="153">
        <v>3125.2900000000004</v>
      </c>
      <c r="H55" s="153">
        <f>ROUNDUP(H53+H54,2)</f>
        <v>3217.48</v>
      </c>
    </row>
    <row r="56" spans="1:20" ht="57" customHeight="1" x14ac:dyDescent="0.25">
      <c r="A56" s="124" t="s">
        <v>102</v>
      </c>
      <c r="B56" s="124"/>
      <c r="C56" s="124"/>
      <c r="D56" s="124"/>
      <c r="E56" s="124"/>
      <c r="F56" s="124"/>
      <c r="G56" s="124"/>
      <c r="H56" s="124"/>
    </row>
    <row r="57" spans="1:20" ht="30.75" customHeight="1" x14ac:dyDescent="0.25">
      <c r="A57" s="81"/>
      <c r="B57" s="82" t="s">
        <v>87</v>
      </c>
      <c r="C57" s="80"/>
      <c r="D57" s="80"/>
      <c r="E57" s="80"/>
      <c r="F57" s="80"/>
      <c r="G57" s="80"/>
      <c r="H57" s="80" t="s">
        <v>88</v>
      </c>
      <c r="I57" s="84"/>
      <c r="J57" s="85"/>
      <c r="K57" s="85"/>
      <c r="L57" s="86"/>
      <c r="M57" s="86"/>
      <c r="N57" s="86"/>
      <c r="O57" s="87"/>
      <c r="P57" s="88"/>
      <c r="Q57" s="88"/>
      <c r="R57" s="81"/>
      <c r="S57" s="81"/>
      <c r="T57" s="81"/>
    </row>
    <row r="58" spans="1:20" ht="15.75" customHeight="1" x14ac:dyDescent="0.25">
      <c r="A58" s="81"/>
      <c r="B58" s="89" t="s">
        <v>89</v>
      </c>
      <c r="C58" s="90" t="s">
        <v>90</v>
      </c>
      <c r="D58" s="83"/>
      <c r="E58" s="83"/>
      <c r="F58" s="83"/>
      <c r="G58" s="83"/>
      <c r="H58" s="83" t="s">
        <v>91</v>
      </c>
      <c r="I58" s="91"/>
      <c r="J58" s="92"/>
      <c r="K58" s="93"/>
      <c r="L58" s="86"/>
      <c r="M58" s="86"/>
      <c r="N58" s="86"/>
      <c r="O58" s="87"/>
      <c r="P58" s="88"/>
      <c r="Q58" s="88"/>
      <c r="R58" s="81"/>
      <c r="S58" s="81"/>
      <c r="T58" s="81"/>
    </row>
  </sheetData>
  <mergeCells count="9">
    <mergeCell ref="A56:H56"/>
    <mergeCell ref="O57:Q57"/>
    <mergeCell ref="O58:Q58"/>
    <mergeCell ref="D1:H1"/>
    <mergeCell ref="A2:H2"/>
    <mergeCell ref="B3:H3"/>
    <mergeCell ref="A4:A6"/>
    <mergeCell ref="B4:B6"/>
    <mergeCell ref="D4:H4"/>
  </mergeCells>
  <pageMargins left="0.70866141732283472" right="0.11811023622047245" top="0.15748031496062992" bottom="0.15748031496062992" header="0.11811023622047245" footer="0.11811023622047245"/>
  <pageSetup paperSize="9" scale="5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24D40-0228-4F12-B0D3-0282C02D30B1}">
  <sheetPr>
    <tabColor theme="4" tint="-0.499984740745262"/>
    <pageSetUpPr fitToPage="1"/>
  </sheetPr>
  <dimension ref="A1:W57"/>
  <sheetViews>
    <sheetView showZeros="0" topLeftCell="A16" zoomScaleNormal="100" workbookViewId="0">
      <selection activeCell="I32" sqref="I32"/>
    </sheetView>
  </sheetViews>
  <sheetFormatPr defaultRowHeight="15.75" x14ac:dyDescent="0.25"/>
  <cols>
    <col min="2" max="2" width="47.75" customWidth="1"/>
    <col min="3" max="3" width="18" hidden="1" customWidth="1"/>
    <col min="4" max="5" width="15.5" customWidth="1"/>
    <col min="6" max="6" width="13" customWidth="1"/>
    <col min="7" max="7" width="19" hidden="1" customWidth="1"/>
    <col min="8" max="9" width="16.875" customWidth="1"/>
    <col min="10" max="10" width="12.875" customWidth="1"/>
    <col min="11" max="11" width="18.375" hidden="1" customWidth="1"/>
    <col min="12" max="13" width="15.25" hidden="1" customWidth="1"/>
    <col min="14" max="14" width="14.75" hidden="1" customWidth="1"/>
    <col min="258" max="258" width="47.75" customWidth="1"/>
    <col min="259" max="259" width="0" hidden="1" customWidth="1"/>
    <col min="260" max="261" width="15.5" customWidth="1"/>
    <col min="262" max="262" width="13" customWidth="1"/>
    <col min="263" max="263" width="0" hidden="1" customWidth="1"/>
    <col min="264" max="265" width="16.875" customWidth="1"/>
    <col min="266" max="266" width="12.875" customWidth="1"/>
    <col min="267" max="270" width="0" hidden="1" customWidth="1"/>
    <col min="514" max="514" width="47.75" customWidth="1"/>
    <col min="515" max="515" width="0" hidden="1" customWidth="1"/>
    <col min="516" max="517" width="15.5" customWidth="1"/>
    <col min="518" max="518" width="13" customWidth="1"/>
    <col min="519" max="519" width="0" hidden="1" customWidth="1"/>
    <col min="520" max="521" width="16.875" customWidth="1"/>
    <col min="522" max="522" width="12.875" customWidth="1"/>
    <col min="523" max="526" width="0" hidden="1" customWidth="1"/>
    <col min="770" max="770" width="47.75" customWidth="1"/>
    <col min="771" max="771" width="0" hidden="1" customWidth="1"/>
    <col min="772" max="773" width="15.5" customWidth="1"/>
    <col min="774" max="774" width="13" customWidth="1"/>
    <col min="775" max="775" width="0" hidden="1" customWidth="1"/>
    <col min="776" max="777" width="16.875" customWidth="1"/>
    <col min="778" max="778" width="12.875" customWidth="1"/>
    <col min="779" max="782" width="0" hidden="1" customWidth="1"/>
    <col min="1026" max="1026" width="47.75" customWidth="1"/>
    <col min="1027" max="1027" width="0" hidden="1" customWidth="1"/>
    <col min="1028" max="1029" width="15.5" customWidth="1"/>
    <col min="1030" max="1030" width="13" customWidth="1"/>
    <col min="1031" max="1031" width="0" hidden="1" customWidth="1"/>
    <col min="1032" max="1033" width="16.875" customWidth="1"/>
    <col min="1034" max="1034" width="12.875" customWidth="1"/>
    <col min="1035" max="1038" width="0" hidden="1" customWidth="1"/>
    <col min="1282" max="1282" width="47.75" customWidth="1"/>
    <col min="1283" max="1283" width="0" hidden="1" customWidth="1"/>
    <col min="1284" max="1285" width="15.5" customWidth="1"/>
    <col min="1286" max="1286" width="13" customWidth="1"/>
    <col min="1287" max="1287" width="0" hidden="1" customWidth="1"/>
    <col min="1288" max="1289" width="16.875" customWidth="1"/>
    <col min="1290" max="1290" width="12.875" customWidth="1"/>
    <col min="1291" max="1294" width="0" hidden="1" customWidth="1"/>
    <col min="1538" max="1538" width="47.75" customWidth="1"/>
    <col min="1539" max="1539" width="0" hidden="1" customWidth="1"/>
    <col min="1540" max="1541" width="15.5" customWidth="1"/>
    <col min="1542" max="1542" width="13" customWidth="1"/>
    <col min="1543" max="1543" width="0" hidden="1" customWidth="1"/>
    <col min="1544" max="1545" width="16.875" customWidth="1"/>
    <col min="1546" max="1546" width="12.875" customWidth="1"/>
    <col min="1547" max="1550" width="0" hidden="1" customWidth="1"/>
    <col min="1794" max="1794" width="47.75" customWidth="1"/>
    <col min="1795" max="1795" width="0" hidden="1" customWidth="1"/>
    <col min="1796" max="1797" width="15.5" customWidth="1"/>
    <col min="1798" max="1798" width="13" customWidth="1"/>
    <col min="1799" max="1799" width="0" hidden="1" customWidth="1"/>
    <col min="1800" max="1801" width="16.875" customWidth="1"/>
    <col min="1802" max="1802" width="12.875" customWidth="1"/>
    <col min="1803" max="1806" width="0" hidden="1" customWidth="1"/>
    <col min="2050" max="2050" width="47.75" customWidth="1"/>
    <col min="2051" max="2051" width="0" hidden="1" customWidth="1"/>
    <col min="2052" max="2053" width="15.5" customWidth="1"/>
    <col min="2054" max="2054" width="13" customWidth="1"/>
    <col min="2055" max="2055" width="0" hidden="1" customWidth="1"/>
    <col min="2056" max="2057" width="16.875" customWidth="1"/>
    <col min="2058" max="2058" width="12.875" customWidth="1"/>
    <col min="2059" max="2062" width="0" hidden="1" customWidth="1"/>
    <col min="2306" max="2306" width="47.75" customWidth="1"/>
    <col min="2307" max="2307" width="0" hidden="1" customWidth="1"/>
    <col min="2308" max="2309" width="15.5" customWidth="1"/>
    <col min="2310" max="2310" width="13" customWidth="1"/>
    <col min="2311" max="2311" width="0" hidden="1" customWidth="1"/>
    <col min="2312" max="2313" width="16.875" customWidth="1"/>
    <col min="2314" max="2314" width="12.875" customWidth="1"/>
    <col min="2315" max="2318" width="0" hidden="1" customWidth="1"/>
    <col min="2562" max="2562" width="47.75" customWidth="1"/>
    <col min="2563" max="2563" width="0" hidden="1" customWidth="1"/>
    <col min="2564" max="2565" width="15.5" customWidth="1"/>
    <col min="2566" max="2566" width="13" customWidth="1"/>
    <col min="2567" max="2567" width="0" hidden="1" customWidth="1"/>
    <col min="2568" max="2569" width="16.875" customWidth="1"/>
    <col min="2570" max="2570" width="12.875" customWidth="1"/>
    <col min="2571" max="2574" width="0" hidden="1" customWidth="1"/>
    <col min="2818" max="2818" width="47.75" customWidth="1"/>
    <col min="2819" max="2819" width="0" hidden="1" customWidth="1"/>
    <col min="2820" max="2821" width="15.5" customWidth="1"/>
    <col min="2822" max="2822" width="13" customWidth="1"/>
    <col min="2823" max="2823" width="0" hidden="1" customWidth="1"/>
    <col min="2824" max="2825" width="16.875" customWidth="1"/>
    <col min="2826" max="2826" width="12.875" customWidth="1"/>
    <col min="2827" max="2830" width="0" hidden="1" customWidth="1"/>
    <col min="3074" max="3074" width="47.75" customWidth="1"/>
    <col min="3075" max="3075" width="0" hidden="1" customWidth="1"/>
    <col min="3076" max="3077" width="15.5" customWidth="1"/>
    <col min="3078" max="3078" width="13" customWidth="1"/>
    <col min="3079" max="3079" width="0" hidden="1" customWidth="1"/>
    <col min="3080" max="3081" width="16.875" customWidth="1"/>
    <col min="3082" max="3082" width="12.875" customWidth="1"/>
    <col min="3083" max="3086" width="0" hidden="1" customWidth="1"/>
    <col min="3330" max="3330" width="47.75" customWidth="1"/>
    <col min="3331" max="3331" width="0" hidden="1" customWidth="1"/>
    <col min="3332" max="3333" width="15.5" customWidth="1"/>
    <col min="3334" max="3334" width="13" customWidth="1"/>
    <col min="3335" max="3335" width="0" hidden="1" customWidth="1"/>
    <col min="3336" max="3337" width="16.875" customWidth="1"/>
    <col min="3338" max="3338" width="12.875" customWidth="1"/>
    <col min="3339" max="3342" width="0" hidden="1" customWidth="1"/>
    <col min="3586" max="3586" width="47.75" customWidth="1"/>
    <col min="3587" max="3587" width="0" hidden="1" customWidth="1"/>
    <col min="3588" max="3589" width="15.5" customWidth="1"/>
    <col min="3590" max="3590" width="13" customWidth="1"/>
    <col min="3591" max="3591" width="0" hidden="1" customWidth="1"/>
    <col min="3592" max="3593" width="16.875" customWidth="1"/>
    <col min="3594" max="3594" width="12.875" customWidth="1"/>
    <col min="3595" max="3598" width="0" hidden="1" customWidth="1"/>
    <col min="3842" max="3842" width="47.75" customWidth="1"/>
    <col min="3843" max="3843" width="0" hidden="1" customWidth="1"/>
    <col min="3844" max="3845" width="15.5" customWidth="1"/>
    <col min="3846" max="3846" width="13" customWidth="1"/>
    <col min="3847" max="3847" width="0" hidden="1" customWidth="1"/>
    <col min="3848" max="3849" width="16.875" customWidth="1"/>
    <col min="3850" max="3850" width="12.875" customWidth="1"/>
    <col min="3851" max="3854" width="0" hidden="1" customWidth="1"/>
    <col min="4098" max="4098" width="47.75" customWidth="1"/>
    <col min="4099" max="4099" width="0" hidden="1" customWidth="1"/>
    <col min="4100" max="4101" width="15.5" customWidth="1"/>
    <col min="4102" max="4102" width="13" customWidth="1"/>
    <col min="4103" max="4103" width="0" hidden="1" customWidth="1"/>
    <col min="4104" max="4105" width="16.875" customWidth="1"/>
    <col min="4106" max="4106" width="12.875" customWidth="1"/>
    <col min="4107" max="4110" width="0" hidden="1" customWidth="1"/>
    <col min="4354" max="4354" width="47.75" customWidth="1"/>
    <col min="4355" max="4355" width="0" hidden="1" customWidth="1"/>
    <col min="4356" max="4357" width="15.5" customWidth="1"/>
    <col min="4358" max="4358" width="13" customWidth="1"/>
    <col min="4359" max="4359" width="0" hidden="1" customWidth="1"/>
    <col min="4360" max="4361" width="16.875" customWidth="1"/>
    <col min="4362" max="4362" width="12.875" customWidth="1"/>
    <col min="4363" max="4366" width="0" hidden="1" customWidth="1"/>
    <col min="4610" max="4610" width="47.75" customWidth="1"/>
    <col min="4611" max="4611" width="0" hidden="1" customWidth="1"/>
    <col min="4612" max="4613" width="15.5" customWidth="1"/>
    <col min="4614" max="4614" width="13" customWidth="1"/>
    <col min="4615" max="4615" width="0" hidden="1" customWidth="1"/>
    <col min="4616" max="4617" width="16.875" customWidth="1"/>
    <col min="4618" max="4618" width="12.875" customWidth="1"/>
    <col min="4619" max="4622" width="0" hidden="1" customWidth="1"/>
    <col min="4866" max="4866" width="47.75" customWidth="1"/>
    <col min="4867" max="4867" width="0" hidden="1" customWidth="1"/>
    <col min="4868" max="4869" width="15.5" customWidth="1"/>
    <col min="4870" max="4870" width="13" customWidth="1"/>
    <col min="4871" max="4871" width="0" hidden="1" customWidth="1"/>
    <col min="4872" max="4873" width="16.875" customWidth="1"/>
    <col min="4874" max="4874" width="12.875" customWidth="1"/>
    <col min="4875" max="4878" width="0" hidden="1" customWidth="1"/>
    <col min="5122" max="5122" width="47.75" customWidth="1"/>
    <col min="5123" max="5123" width="0" hidden="1" customWidth="1"/>
    <col min="5124" max="5125" width="15.5" customWidth="1"/>
    <col min="5126" max="5126" width="13" customWidth="1"/>
    <col min="5127" max="5127" width="0" hidden="1" customWidth="1"/>
    <col min="5128" max="5129" width="16.875" customWidth="1"/>
    <col min="5130" max="5130" width="12.875" customWidth="1"/>
    <col min="5131" max="5134" width="0" hidden="1" customWidth="1"/>
    <col min="5378" max="5378" width="47.75" customWidth="1"/>
    <col min="5379" max="5379" width="0" hidden="1" customWidth="1"/>
    <col min="5380" max="5381" width="15.5" customWidth="1"/>
    <col min="5382" max="5382" width="13" customWidth="1"/>
    <col min="5383" max="5383" width="0" hidden="1" customWidth="1"/>
    <col min="5384" max="5385" width="16.875" customWidth="1"/>
    <col min="5386" max="5386" width="12.875" customWidth="1"/>
    <col min="5387" max="5390" width="0" hidden="1" customWidth="1"/>
    <col min="5634" max="5634" width="47.75" customWidth="1"/>
    <col min="5635" max="5635" width="0" hidden="1" customWidth="1"/>
    <col min="5636" max="5637" width="15.5" customWidth="1"/>
    <col min="5638" max="5638" width="13" customWidth="1"/>
    <col min="5639" max="5639" width="0" hidden="1" customWidth="1"/>
    <col min="5640" max="5641" width="16.875" customWidth="1"/>
    <col min="5642" max="5642" width="12.875" customWidth="1"/>
    <col min="5643" max="5646" width="0" hidden="1" customWidth="1"/>
    <col min="5890" max="5890" width="47.75" customWidth="1"/>
    <col min="5891" max="5891" width="0" hidden="1" customWidth="1"/>
    <col min="5892" max="5893" width="15.5" customWidth="1"/>
    <col min="5894" max="5894" width="13" customWidth="1"/>
    <col min="5895" max="5895" width="0" hidden="1" customWidth="1"/>
    <col min="5896" max="5897" width="16.875" customWidth="1"/>
    <col min="5898" max="5898" width="12.875" customWidth="1"/>
    <col min="5899" max="5902" width="0" hidden="1" customWidth="1"/>
    <col min="6146" max="6146" width="47.75" customWidth="1"/>
    <col min="6147" max="6147" width="0" hidden="1" customWidth="1"/>
    <col min="6148" max="6149" width="15.5" customWidth="1"/>
    <col min="6150" max="6150" width="13" customWidth="1"/>
    <col min="6151" max="6151" width="0" hidden="1" customWidth="1"/>
    <col min="6152" max="6153" width="16.875" customWidth="1"/>
    <col min="6154" max="6154" width="12.875" customWidth="1"/>
    <col min="6155" max="6158" width="0" hidden="1" customWidth="1"/>
    <col min="6402" max="6402" width="47.75" customWidth="1"/>
    <col min="6403" max="6403" width="0" hidden="1" customWidth="1"/>
    <col min="6404" max="6405" width="15.5" customWidth="1"/>
    <col min="6406" max="6406" width="13" customWidth="1"/>
    <col min="6407" max="6407" width="0" hidden="1" customWidth="1"/>
    <col min="6408" max="6409" width="16.875" customWidth="1"/>
    <col min="6410" max="6410" width="12.875" customWidth="1"/>
    <col min="6411" max="6414" width="0" hidden="1" customWidth="1"/>
    <col min="6658" max="6658" width="47.75" customWidth="1"/>
    <col min="6659" max="6659" width="0" hidden="1" customWidth="1"/>
    <col min="6660" max="6661" width="15.5" customWidth="1"/>
    <col min="6662" max="6662" width="13" customWidth="1"/>
    <col min="6663" max="6663" width="0" hidden="1" customWidth="1"/>
    <col min="6664" max="6665" width="16.875" customWidth="1"/>
    <col min="6666" max="6666" width="12.875" customWidth="1"/>
    <col min="6667" max="6670" width="0" hidden="1" customWidth="1"/>
    <col min="6914" max="6914" width="47.75" customWidth="1"/>
    <col min="6915" max="6915" width="0" hidden="1" customWidth="1"/>
    <col min="6916" max="6917" width="15.5" customWidth="1"/>
    <col min="6918" max="6918" width="13" customWidth="1"/>
    <col min="6919" max="6919" width="0" hidden="1" customWidth="1"/>
    <col min="6920" max="6921" width="16.875" customWidth="1"/>
    <col min="6922" max="6922" width="12.875" customWidth="1"/>
    <col min="6923" max="6926" width="0" hidden="1" customWidth="1"/>
    <col min="7170" max="7170" width="47.75" customWidth="1"/>
    <col min="7171" max="7171" width="0" hidden="1" customWidth="1"/>
    <col min="7172" max="7173" width="15.5" customWidth="1"/>
    <col min="7174" max="7174" width="13" customWidth="1"/>
    <col min="7175" max="7175" width="0" hidden="1" customWidth="1"/>
    <col min="7176" max="7177" width="16.875" customWidth="1"/>
    <col min="7178" max="7178" width="12.875" customWidth="1"/>
    <col min="7179" max="7182" width="0" hidden="1" customWidth="1"/>
    <col min="7426" max="7426" width="47.75" customWidth="1"/>
    <col min="7427" max="7427" width="0" hidden="1" customWidth="1"/>
    <col min="7428" max="7429" width="15.5" customWidth="1"/>
    <col min="7430" max="7430" width="13" customWidth="1"/>
    <col min="7431" max="7431" width="0" hidden="1" customWidth="1"/>
    <col min="7432" max="7433" width="16.875" customWidth="1"/>
    <col min="7434" max="7434" width="12.875" customWidth="1"/>
    <col min="7435" max="7438" width="0" hidden="1" customWidth="1"/>
    <col min="7682" max="7682" width="47.75" customWidth="1"/>
    <col min="7683" max="7683" width="0" hidden="1" customWidth="1"/>
    <col min="7684" max="7685" width="15.5" customWidth="1"/>
    <col min="7686" max="7686" width="13" customWidth="1"/>
    <col min="7687" max="7687" width="0" hidden="1" customWidth="1"/>
    <col min="7688" max="7689" width="16.875" customWidth="1"/>
    <col min="7690" max="7690" width="12.875" customWidth="1"/>
    <col min="7691" max="7694" width="0" hidden="1" customWidth="1"/>
    <col min="7938" max="7938" width="47.75" customWidth="1"/>
    <col min="7939" max="7939" width="0" hidden="1" customWidth="1"/>
    <col min="7940" max="7941" width="15.5" customWidth="1"/>
    <col min="7942" max="7942" width="13" customWidth="1"/>
    <col min="7943" max="7943" width="0" hidden="1" customWidth="1"/>
    <col min="7944" max="7945" width="16.875" customWidth="1"/>
    <col min="7946" max="7946" width="12.875" customWidth="1"/>
    <col min="7947" max="7950" width="0" hidden="1" customWidth="1"/>
    <col min="8194" max="8194" width="47.75" customWidth="1"/>
    <col min="8195" max="8195" width="0" hidden="1" customWidth="1"/>
    <col min="8196" max="8197" width="15.5" customWidth="1"/>
    <col min="8198" max="8198" width="13" customWidth="1"/>
    <col min="8199" max="8199" width="0" hidden="1" customWidth="1"/>
    <col min="8200" max="8201" width="16.875" customWidth="1"/>
    <col min="8202" max="8202" width="12.875" customWidth="1"/>
    <col min="8203" max="8206" width="0" hidden="1" customWidth="1"/>
    <col min="8450" max="8450" width="47.75" customWidth="1"/>
    <col min="8451" max="8451" width="0" hidden="1" customWidth="1"/>
    <col min="8452" max="8453" width="15.5" customWidth="1"/>
    <col min="8454" max="8454" width="13" customWidth="1"/>
    <col min="8455" max="8455" width="0" hidden="1" customWidth="1"/>
    <col min="8456" max="8457" width="16.875" customWidth="1"/>
    <col min="8458" max="8458" width="12.875" customWidth="1"/>
    <col min="8459" max="8462" width="0" hidden="1" customWidth="1"/>
    <col min="8706" max="8706" width="47.75" customWidth="1"/>
    <col min="8707" max="8707" width="0" hidden="1" customWidth="1"/>
    <col min="8708" max="8709" width="15.5" customWidth="1"/>
    <col min="8710" max="8710" width="13" customWidth="1"/>
    <col min="8711" max="8711" width="0" hidden="1" customWidth="1"/>
    <col min="8712" max="8713" width="16.875" customWidth="1"/>
    <col min="8714" max="8714" width="12.875" customWidth="1"/>
    <col min="8715" max="8718" width="0" hidden="1" customWidth="1"/>
    <col min="8962" max="8962" width="47.75" customWidth="1"/>
    <col min="8963" max="8963" width="0" hidden="1" customWidth="1"/>
    <col min="8964" max="8965" width="15.5" customWidth="1"/>
    <col min="8966" max="8966" width="13" customWidth="1"/>
    <col min="8967" max="8967" width="0" hidden="1" customWidth="1"/>
    <col min="8968" max="8969" width="16.875" customWidth="1"/>
    <col min="8970" max="8970" width="12.875" customWidth="1"/>
    <col min="8971" max="8974" width="0" hidden="1" customWidth="1"/>
    <col min="9218" max="9218" width="47.75" customWidth="1"/>
    <col min="9219" max="9219" width="0" hidden="1" customWidth="1"/>
    <col min="9220" max="9221" width="15.5" customWidth="1"/>
    <col min="9222" max="9222" width="13" customWidth="1"/>
    <col min="9223" max="9223" width="0" hidden="1" customWidth="1"/>
    <col min="9224" max="9225" width="16.875" customWidth="1"/>
    <col min="9226" max="9226" width="12.875" customWidth="1"/>
    <col min="9227" max="9230" width="0" hidden="1" customWidth="1"/>
    <col min="9474" max="9474" width="47.75" customWidth="1"/>
    <col min="9475" max="9475" width="0" hidden="1" customWidth="1"/>
    <col min="9476" max="9477" width="15.5" customWidth="1"/>
    <col min="9478" max="9478" width="13" customWidth="1"/>
    <col min="9479" max="9479" width="0" hidden="1" customWidth="1"/>
    <col min="9480" max="9481" width="16.875" customWidth="1"/>
    <col min="9482" max="9482" width="12.875" customWidth="1"/>
    <col min="9483" max="9486" width="0" hidden="1" customWidth="1"/>
    <col min="9730" max="9730" width="47.75" customWidth="1"/>
    <col min="9731" max="9731" width="0" hidden="1" customWidth="1"/>
    <col min="9732" max="9733" width="15.5" customWidth="1"/>
    <col min="9734" max="9734" width="13" customWidth="1"/>
    <col min="9735" max="9735" width="0" hidden="1" customWidth="1"/>
    <col min="9736" max="9737" width="16.875" customWidth="1"/>
    <col min="9738" max="9738" width="12.875" customWidth="1"/>
    <col min="9739" max="9742" width="0" hidden="1" customWidth="1"/>
    <col min="9986" max="9986" width="47.75" customWidth="1"/>
    <col min="9987" max="9987" width="0" hidden="1" customWidth="1"/>
    <col min="9988" max="9989" width="15.5" customWidth="1"/>
    <col min="9990" max="9990" width="13" customWidth="1"/>
    <col min="9991" max="9991" width="0" hidden="1" customWidth="1"/>
    <col min="9992" max="9993" width="16.875" customWidth="1"/>
    <col min="9994" max="9994" width="12.875" customWidth="1"/>
    <col min="9995" max="9998" width="0" hidden="1" customWidth="1"/>
    <col min="10242" max="10242" width="47.75" customWidth="1"/>
    <col min="10243" max="10243" width="0" hidden="1" customWidth="1"/>
    <col min="10244" max="10245" width="15.5" customWidth="1"/>
    <col min="10246" max="10246" width="13" customWidth="1"/>
    <col min="10247" max="10247" width="0" hidden="1" customWidth="1"/>
    <col min="10248" max="10249" width="16.875" customWidth="1"/>
    <col min="10250" max="10250" width="12.875" customWidth="1"/>
    <col min="10251" max="10254" width="0" hidden="1" customWidth="1"/>
    <col min="10498" max="10498" width="47.75" customWidth="1"/>
    <col min="10499" max="10499" width="0" hidden="1" customWidth="1"/>
    <col min="10500" max="10501" width="15.5" customWidth="1"/>
    <col min="10502" max="10502" width="13" customWidth="1"/>
    <col min="10503" max="10503" width="0" hidden="1" customWidth="1"/>
    <col min="10504" max="10505" width="16.875" customWidth="1"/>
    <col min="10506" max="10506" width="12.875" customWidth="1"/>
    <col min="10507" max="10510" width="0" hidden="1" customWidth="1"/>
    <col min="10754" max="10754" width="47.75" customWidth="1"/>
    <col min="10755" max="10755" width="0" hidden="1" customWidth="1"/>
    <col min="10756" max="10757" width="15.5" customWidth="1"/>
    <col min="10758" max="10758" width="13" customWidth="1"/>
    <col min="10759" max="10759" width="0" hidden="1" customWidth="1"/>
    <col min="10760" max="10761" width="16.875" customWidth="1"/>
    <col min="10762" max="10762" width="12.875" customWidth="1"/>
    <col min="10763" max="10766" width="0" hidden="1" customWidth="1"/>
    <col min="11010" max="11010" width="47.75" customWidth="1"/>
    <col min="11011" max="11011" width="0" hidden="1" customWidth="1"/>
    <col min="11012" max="11013" width="15.5" customWidth="1"/>
    <col min="11014" max="11014" width="13" customWidth="1"/>
    <col min="11015" max="11015" width="0" hidden="1" customWidth="1"/>
    <col min="11016" max="11017" width="16.875" customWidth="1"/>
    <col min="11018" max="11018" width="12.875" customWidth="1"/>
    <col min="11019" max="11022" width="0" hidden="1" customWidth="1"/>
    <col min="11266" max="11266" width="47.75" customWidth="1"/>
    <col min="11267" max="11267" width="0" hidden="1" customWidth="1"/>
    <col min="11268" max="11269" width="15.5" customWidth="1"/>
    <col min="11270" max="11270" width="13" customWidth="1"/>
    <col min="11271" max="11271" width="0" hidden="1" customWidth="1"/>
    <col min="11272" max="11273" width="16.875" customWidth="1"/>
    <col min="11274" max="11274" width="12.875" customWidth="1"/>
    <col min="11275" max="11278" width="0" hidden="1" customWidth="1"/>
    <col min="11522" max="11522" width="47.75" customWidth="1"/>
    <col min="11523" max="11523" width="0" hidden="1" customWidth="1"/>
    <col min="11524" max="11525" width="15.5" customWidth="1"/>
    <col min="11526" max="11526" width="13" customWidth="1"/>
    <col min="11527" max="11527" width="0" hidden="1" customWidth="1"/>
    <col min="11528" max="11529" width="16.875" customWidth="1"/>
    <col min="11530" max="11530" width="12.875" customWidth="1"/>
    <col min="11531" max="11534" width="0" hidden="1" customWidth="1"/>
    <col min="11778" max="11778" width="47.75" customWidth="1"/>
    <col min="11779" max="11779" width="0" hidden="1" customWidth="1"/>
    <col min="11780" max="11781" width="15.5" customWidth="1"/>
    <col min="11782" max="11782" width="13" customWidth="1"/>
    <col min="11783" max="11783" width="0" hidden="1" customWidth="1"/>
    <col min="11784" max="11785" width="16.875" customWidth="1"/>
    <col min="11786" max="11786" width="12.875" customWidth="1"/>
    <col min="11787" max="11790" width="0" hidden="1" customWidth="1"/>
    <col min="12034" max="12034" width="47.75" customWidth="1"/>
    <col min="12035" max="12035" width="0" hidden="1" customWidth="1"/>
    <col min="12036" max="12037" width="15.5" customWidth="1"/>
    <col min="12038" max="12038" width="13" customWidth="1"/>
    <col min="12039" max="12039" width="0" hidden="1" customWidth="1"/>
    <col min="12040" max="12041" width="16.875" customWidth="1"/>
    <col min="12042" max="12042" width="12.875" customWidth="1"/>
    <col min="12043" max="12046" width="0" hidden="1" customWidth="1"/>
    <col min="12290" max="12290" width="47.75" customWidth="1"/>
    <col min="12291" max="12291" width="0" hidden="1" customWidth="1"/>
    <col min="12292" max="12293" width="15.5" customWidth="1"/>
    <col min="12294" max="12294" width="13" customWidth="1"/>
    <col min="12295" max="12295" width="0" hidden="1" customWidth="1"/>
    <col min="12296" max="12297" width="16.875" customWidth="1"/>
    <col min="12298" max="12298" width="12.875" customWidth="1"/>
    <col min="12299" max="12302" width="0" hidden="1" customWidth="1"/>
    <col min="12546" max="12546" width="47.75" customWidth="1"/>
    <col min="12547" max="12547" width="0" hidden="1" customWidth="1"/>
    <col min="12548" max="12549" width="15.5" customWidth="1"/>
    <col min="12550" max="12550" width="13" customWidth="1"/>
    <col min="12551" max="12551" width="0" hidden="1" customWidth="1"/>
    <col min="12552" max="12553" width="16.875" customWidth="1"/>
    <col min="12554" max="12554" width="12.875" customWidth="1"/>
    <col min="12555" max="12558" width="0" hidden="1" customWidth="1"/>
    <col min="12802" max="12802" width="47.75" customWidth="1"/>
    <col min="12803" max="12803" width="0" hidden="1" customWidth="1"/>
    <col min="12804" max="12805" width="15.5" customWidth="1"/>
    <col min="12806" max="12806" width="13" customWidth="1"/>
    <col min="12807" max="12807" width="0" hidden="1" customWidth="1"/>
    <col min="12808" max="12809" width="16.875" customWidth="1"/>
    <col min="12810" max="12810" width="12.875" customWidth="1"/>
    <col min="12811" max="12814" width="0" hidden="1" customWidth="1"/>
    <col min="13058" max="13058" width="47.75" customWidth="1"/>
    <col min="13059" max="13059" width="0" hidden="1" customWidth="1"/>
    <col min="13060" max="13061" width="15.5" customWidth="1"/>
    <col min="13062" max="13062" width="13" customWidth="1"/>
    <col min="13063" max="13063" width="0" hidden="1" customWidth="1"/>
    <col min="13064" max="13065" width="16.875" customWidth="1"/>
    <col min="13066" max="13066" width="12.875" customWidth="1"/>
    <col min="13067" max="13070" width="0" hidden="1" customWidth="1"/>
    <col min="13314" max="13314" width="47.75" customWidth="1"/>
    <col min="13315" max="13315" width="0" hidden="1" customWidth="1"/>
    <col min="13316" max="13317" width="15.5" customWidth="1"/>
    <col min="13318" max="13318" width="13" customWidth="1"/>
    <col min="13319" max="13319" width="0" hidden="1" customWidth="1"/>
    <col min="13320" max="13321" width="16.875" customWidth="1"/>
    <col min="13322" max="13322" width="12.875" customWidth="1"/>
    <col min="13323" max="13326" width="0" hidden="1" customWidth="1"/>
    <col min="13570" max="13570" width="47.75" customWidth="1"/>
    <col min="13571" max="13571" width="0" hidden="1" customWidth="1"/>
    <col min="13572" max="13573" width="15.5" customWidth="1"/>
    <col min="13574" max="13574" width="13" customWidth="1"/>
    <col min="13575" max="13575" width="0" hidden="1" customWidth="1"/>
    <col min="13576" max="13577" width="16.875" customWidth="1"/>
    <col min="13578" max="13578" width="12.875" customWidth="1"/>
    <col min="13579" max="13582" width="0" hidden="1" customWidth="1"/>
    <col min="13826" max="13826" width="47.75" customWidth="1"/>
    <col min="13827" max="13827" width="0" hidden="1" customWidth="1"/>
    <col min="13828" max="13829" width="15.5" customWidth="1"/>
    <col min="13830" max="13830" width="13" customWidth="1"/>
    <col min="13831" max="13831" width="0" hidden="1" customWidth="1"/>
    <col min="13832" max="13833" width="16.875" customWidth="1"/>
    <col min="13834" max="13834" width="12.875" customWidth="1"/>
    <col min="13835" max="13838" width="0" hidden="1" customWidth="1"/>
    <col min="14082" max="14082" width="47.75" customWidth="1"/>
    <col min="14083" max="14083" width="0" hidden="1" customWidth="1"/>
    <col min="14084" max="14085" width="15.5" customWidth="1"/>
    <col min="14086" max="14086" width="13" customWidth="1"/>
    <col min="14087" max="14087" width="0" hidden="1" customWidth="1"/>
    <col min="14088" max="14089" width="16.875" customWidth="1"/>
    <col min="14090" max="14090" width="12.875" customWidth="1"/>
    <col min="14091" max="14094" width="0" hidden="1" customWidth="1"/>
    <col min="14338" max="14338" width="47.75" customWidth="1"/>
    <col min="14339" max="14339" width="0" hidden="1" customWidth="1"/>
    <col min="14340" max="14341" width="15.5" customWidth="1"/>
    <col min="14342" max="14342" width="13" customWidth="1"/>
    <col min="14343" max="14343" width="0" hidden="1" customWidth="1"/>
    <col min="14344" max="14345" width="16.875" customWidth="1"/>
    <col min="14346" max="14346" width="12.875" customWidth="1"/>
    <col min="14347" max="14350" width="0" hidden="1" customWidth="1"/>
    <col min="14594" max="14594" width="47.75" customWidth="1"/>
    <col min="14595" max="14595" width="0" hidden="1" customWidth="1"/>
    <col min="14596" max="14597" width="15.5" customWidth="1"/>
    <col min="14598" max="14598" width="13" customWidth="1"/>
    <col min="14599" max="14599" width="0" hidden="1" customWidth="1"/>
    <col min="14600" max="14601" width="16.875" customWidth="1"/>
    <col min="14602" max="14602" width="12.875" customWidth="1"/>
    <col min="14603" max="14606" width="0" hidden="1" customWidth="1"/>
    <col min="14850" max="14850" width="47.75" customWidth="1"/>
    <col min="14851" max="14851" width="0" hidden="1" customWidth="1"/>
    <col min="14852" max="14853" width="15.5" customWidth="1"/>
    <col min="14854" max="14854" width="13" customWidth="1"/>
    <col min="14855" max="14855" width="0" hidden="1" customWidth="1"/>
    <col min="14856" max="14857" width="16.875" customWidth="1"/>
    <col min="14858" max="14858" width="12.875" customWidth="1"/>
    <col min="14859" max="14862" width="0" hidden="1" customWidth="1"/>
    <col min="15106" max="15106" width="47.75" customWidth="1"/>
    <col min="15107" max="15107" width="0" hidden="1" customWidth="1"/>
    <col min="15108" max="15109" width="15.5" customWidth="1"/>
    <col min="15110" max="15110" width="13" customWidth="1"/>
    <col min="15111" max="15111" width="0" hidden="1" customWidth="1"/>
    <col min="15112" max="15113" width="16.875" customWidth="1"/>
    <col min="15114" max="15114" width="12.875" customWidth="1"/>
    <col min="15115" max="15118" width="0" hidden="1" customWidth="1"/>
    <col min="15362" max="15362" width="47.75" customWidth="1"/>
    <col min="15363" max="15363" width="0" hidden="1" customWidth="1"/>
    <col min="15364" max="15365" width="15.5" customWidth="1"/>
    <col min="15366" max="15366" width="13" customWidth="1"/>
    <col min="15367" max="15367" width="0" hidden="1" customWidth="1"/>
    <col min="15368" max="15369" width="16.875" customWidth="1"/>
    <col min="15370" max="15370" width="12.875" customWidth="1"/>
    <col min="15371" max="15374" width="0" hidden="1" customWidth="1"/>
    <col min="15618" max="15618" width="47.75" customWidth="1"/>
    <col min="15619" max="15619" width="0" hidden="1" customWidth="1"/>
    <col min="15620" max="15621" width="15.5" customWidth="1"/>
    <col min="15622" max="15622" width="13" customWidth="1"/>
    <col min="15623" max="15623" width="0" hidden="1" customWidth="1"/>
    <col min="15624" max="15625" width="16.875" customWidth="1"/>
    <col min="15626" max="15626" width="12.875" customWidth="1"/>
    <col min="15627" max="15630" width="0" hidden="1" customWidth="1"/>
    <col min="15874" max="15874" width="47.75" customWidth="1"/>
    <col min="15875" max="15875" width="0" hidden="1" customWidth="1"/>
    <col min="15876" max="15877" width="15.5" customWidth="1"/>
    <col min="15878" max="15878" width="13" customWidth="1"/>
    <col min="15879" max="15879" width="0" hidden="1" customWidth="1"/>
    <col min="15880" max="15881" width="16.875" customWidth="1"/>
    <col min="15882" max="15882" width="12.875" customWidth="1"/>
    <col min="15883" max="15886" width="0" hidden="1" customWidth="1"/>
    <col min="16130" max="16130" width="47.75" customWidth="1"/>
    <col min="16131" max="16131" width="0" hidden="1" customWidth="1"/>
    <col min="16132" max="16133" width="15.5" customWidth="1"/>
    <col min="16134" max="16134" width="13" customWidth="1"/>
    <col min="16135" max="16135" width="0" hidden="1" customWidth="1"/>
    <col min="16136" max="16137" width="16.875" customWidth="1"/>
    <col min="16138" max="16138" width="12.875" customWidth="1"/>
    <col min="16139" max="16142" width="0" hidden="1" customWidth="1"/>
  </cols>
  <sheetData>
    <row r="1" spans="1:16" ht="18.75" x14ac:dyDescent="0.3">
      <c r="A1" s="1"/>
      <c r="B1" s="2"/>
      <c r="C1" s="2"/>
      <c r="D1" s="94"/>
      <c r="E1" s="94"/>
      <c r="F1" s="95"/>
      <c r="G1" s="95"/>
      <c r="J1" t="s">
        <v>103</v>
      </c>
      <c r="L1" s="154"/>
      <c r="M1" s="154"/>
      <c r="N1" s="154"/>
      <c r="O1" s="154"/>
      <c r="P1" s="154"/>
    </row>
    <row r="2" spans="1:16" ht="62.25" customHeight="1" x14ac:dyDescent="0.25">
      <c r="A2" s="5" t="s">
        <v>104</v>
      </c>
      <c r="B2" s="5"/>
      <c r="C2" s="5"/>
      <c r="D2" s="5"/>
      <c r="E2" s="5"/>
      <c r="F2" s="5"/>
      <c r="G2" s="5"/>
      <c r="H2" s="5"/>
      <c r="I2" s="5"/>
      <c r="J2" s="5"/>
      <c r="K2" s="5"/>
      <c r="L2" s="98"/>
      <c r="M2" s="98"/>
      <c r="N2" s="98"/>
    </row>
    <row r="3" spans="1:16" ht="38.25" customHeight="1" thickBot="1" x14ac:dyDescent="0.3">
      <c r="A3" s="7"/>
      <c r="B3" s="99" t="str">
        <f>'[1]Додаток 4 ЄР'!A1</f>
        <v>ТОВ "ЄВРО-РЕКОНСТРУКЦІЯ"</v>
      </c>
      <c r="C3" s="99"/>
      <c r="D3" s="99"/>
      <c r="E3" s="99"/>
      <c r="F3" s="99"/>
      <c r="G3" s="99"/>
      <c r="H3" s="99"/>
      <c r="I3" s="99"/>
      <c r="J3" s="99"/>
      <c r="K3" s="99"/>
      <c r="L3" s="99"/>
      <c r="M3" s="99"/>
      <c r="N3" s="99"/>
    </row>
    <row r="4" spans="1:16" ht="43.5" customHeight="1" thickBot="1" x14ac:dyDescent="0.3">
      <c r="A4" s="100" t="s">
        <v>2</v>
      </c>
      <c r="B4" s="9" t="s">
        <v>3</v>
      </c>
      <c r="C4" s="11" t="s">
        <v>94</v>
      </c>
      <c r="D4" s="12"/>
      <c r="E4" s="12"/>
      <c r="F4" s="13"/>
      <c r="G4" s="11" t="s">
        <v>95</v>
      </c>
      <c r="H4" s="12"/>
      <c r="I4" s="12"/>
      <c r="J4" s="13"/>
      <c r="K4" s="11" t="s">
        <v>96</v>
      </c>
      <c r="L4" s="12"/>
      <c r="M4" s="12"/>
      <c r="N4" s="13"/>
    </row>
    <row r="5" spans="1:16" ht="96.75" customHeight="1" x14ac:dyDescent="0.25">
      <c r="A5" s="101"/>
      <c r="B5" s="14"/>
      <c r="C5" s="102" t="s">
        <v>7</v>
      </c>
      <c r="D5" s="17" t="s">
        <v>8</v>
      </c>
      <c r="E5" s="17" t="str">
        <f>'Додаток 2_ТЕ_БІР без ВКО'!E5</f>
        <v>2026 рік Розпорядження КМВА від 16.06.2026 року №131</v>
      </c>
      <c r="F5" s="103" t="s">
        <v>10</v>
      </c>
      <c r="G5" s="102" t="s">
        <v>7</v>
      </c>
      <c r="H5" s="17" t="s">
        <v>8</v>
      </c>
      <c r="I5" s="17" t="str">
        <f>$E$5</f>
        <v>2026 рік Розпорядження КМВА від 16.06.2026 року №131</v>
      </c>
      <c r="J5" s="103" t="s">
        <v>10</v>
      </c>
      <c r="K5" s="102" t="s">
        <v>7</v>
      </c>
      <c r="L5" s="17" t="s">
        <v>8</v>
      </c>
      <c r="M5" s="17" t="str">
        <f>I5</f>
        <v>2026 рік Розпорядження КМВА від 16.06.2026 року №131</v>
      </c>
      <c r="N5" s="103" t="s">
        <v>10</v>
      </c>
    </row>
    <row r="6" spans="1:16" ht="27" customHeight="1" thickBot="1" x14ac:dyDescent="0.3">
      <c r="A6" s="104"/>
      <c r="B6" s="19"/>
      <c r="C6" s="105" t="s">
        <v>11</v>
      </c>
      <c r="D6" s="106" t="s">
        <v>11</v>
      </c>
      <c r="E6" s="106" t="s">
        <v>11</v>
      </c>
      <c r="F6" s="106" t="s">
        <v>11</v>
      </c>
      <c r="G6" s="105" t="s">
        <v>11</v>
      </c>
      <c r="H6" s="106" t="s">
        <v>11</v>
      </c>
      <c r="I6" s="106" t="s">
        <v>11</v>
      </c>
      <c r="J6" s="106" t="s">
        <v>11</v>
      </c>
      <c r="K6" s="105" t="s">
        <v>11</v>
      </c>
      <c r="L6" s="106" t="s">
        <v>11</v>
      </c>
      <c r="M6" s="106" t="s">
        <v>11</v>
      </c>
      <c r="N6" s="106" t="s">
        <v>11</v>
      </c>
    </row>
    <row r="7" spans="1:16" ht="21.75" customHeight="1" thickBot="1" x14ac:dyDescent="0.3">
      <c r="A7" s="23">
        <v>1</v>
      </c>
      <c r="B7" s="24">
        <v>2</v>
      </c>
      <c r="C7" s="107"/>
      <c r="D7" s="107"/>
      <c r="E7" s="107"/>
      <c r="F7" s="108">
        <v>4</v>
      </c>
      <c r="G7" s="107"/>
      <c r="H7" s="107"/>
      <c r="I7" s="107"/>
      <c r="J7" s="108">
        <v>6</v>
      </c>
      <c r="K7" s="107"/>
      <c r="L7" s="107"/>
      <c r="M7" s="107"/>
      <c r="N7" s="108">
        <v>8</v>
      </c>
    </row>
    <row r="8" spans="1:16" ht="32.25" customHeight="1" x14ac:dyDescent="0.25">
      <c r="A8" s="28">
        <v>1</v>
      </c>
      <c r="B8" s="29" t="s">
        <v>12</v>
      </c>
      <c r="C8" s="109">
        <f t="shared" ref="C8:N8" si="0">C9+C20+C21+C29</f>
        <v>1932.8500000000004</v>
      </c>
      <c r="D8" s="110"/>
      <c r="E8" s="110"/>
      <c r="F8" s="110">
        <f t="shared" si="0"/>
        <v>2448.7400000000002</v>
      </c>
      <c r="G8" s="109">
        <f t="shared" si="0"/>
        <v>2189.91</v>
      </c>
      <c r="H8" s="110"/>
      <c r="I8" s="110"/>
      <c r="J8" s="110">
        <f t="shared" si="0"/>
        <v>2448.7400000000002</v>
      </c>
      <c r="K8" s="109">
        <f t="shared" si="0"/>
        <v>1904.5</v>
      </c>
      <c r="L8" s="110"/>
      <c r="M8" s="110"/>
      <c r="N8" s="110">
        <f t="shared" si="0"/>
        <v>2448.7400000000002</v>
      </c>
    </row>
    <row r="9" spans="1:16" ht="20.25" customHeight="1" x14ac:dyDescent="0.25">
      <c r="A9" s="34" t="s">
        <v>13</v>
      </c>
      <c r="B9" s="35" t="s">
        <v>14</v>
      </c>
      <c r="C9" s="111">
        <f t="shared" ref="C9:N9" si="1">SUM(C10:C19)</f>
        <v>1926.9100000000003</v>
      </c>
      <c r="D9" s="112"/>
      <c r="E9" s="112"/>
      <c r="F9" s="112">
        <f t="shared" si="1"/>
        <v>2439.63</v>
      </c>
      <c r="G9" s="111">
        <f t="shared" si="1"/>
        <v>2183.9700000000003</v>
      </c>
      <c r="H9" s="112"/>
      <c r="I9" s="112"/>
      <c r="J9" s="112">
        <f t="shared" si="1"/>
        <v>2439.63</v>
      </c>
      <c r="K9" s="111">
        <f t="shared" si="1"/>
        <v>1898.56</v>
      </c>
      <c r="L9" s="112"/>
      <c r="M9" s="112"/>
      <c r="N9" s="112">
        <f t="shared" si="1"/>
        <v>2439.63</v>
      </c>
    </row>
    <row r="10" spans="1:16" ht="35.25" customHeight="1" x14ac:dyDescent="0.25">
      <c r="A10" s="34" t="s">
        <v>15</v>
      </c>
      <c r="B10" s="40" t="s">
        <v>16</v>
      </c>
      <c r="C10" s="111"/>
      <c r="D10" s="112"/>
      <c r="E10" s="112"/>
      <c r="F10" s="112"/>
      <c r="G10" s="111"/>
      <c r="H10" s="112"/>
      <c r="I10" s="112"/>
      <c r="J10" s="112"/>
      <c r="K10" s="111"/>
      <c r="L10" s="112"/>
      <c r="M10" s="112"/>
      <c r="N10" s="112"/>
    </row>
    <row r="11" spans="1:16" ht="35.25" customHeight="1" x14ac:dyDescent="0.25">
      <c r="A11" s="44" t="s">
        <v>17</v>
      </c>
      <c r="B11" s="40" t="s">
        <v>18</v>
      </c>
      <c r="C11" s="111"/>
      <c r="D11" s="112"/>
      <c r="E11" s="112"/>
      <c r="F11" s="112"/>
      <c r="G11" s="111"/>
      <c r="H11" s="112"/>
      <c r="I11" s="112"/>
      <c r="J11" s="112"/>
      <c r="K11" s="111"/>
      <c r="L11" s="112"/>
      <c r="M11" s="112"/>
      <c r="N11" s="112"/>
    </row>
    <row r="12" spans="1:16" ht="35.25" customHeight="1" x14ac:dyDescent="0.25">
      <c r="A12" s="44" t="s">
        <v>19</v>
      </c>
      <c r="B12" s="40" t="s">
        <v>20</v>
      </c>
      <c r="C12" s="111"/>
      <c r="D12" s="112"/>
      <c r="E12" s="112"/>
      <c r="F12" s="112"/>
      <c r="G12" s="111"/>
      <c r="H12" s="112"/>
      <c r="I12" s="112"/>
      <c r="J12" s="112"/>
      <c r="K12" s="111"/>
      <c r="L12" s="112"/>
      <c r="M12" s="112"/>
      <c r="N12" s="112"/>
    </row>
    <row r="13" spans="1:16" ht="35.25" customHeight="1" x14ac:dyDescent="0.25">
      <c r="A13" s="44" t="s">
        <v>21</v>
      </c>
      <c r="B13" s="40" t="s">
        <v>22</v>
      </c>
      <c r="C13" s="111"/>
      <c r="D13" s="112"/>
      <c r="E13" s="112"/>
      <c r="F13" s="112"/>
      <c r="G13" s="111"/>
      <c r="H13" s="112"/>
      <c r="I13" s="112"/>
      <c r="J13" s="112"/>
      <c r="K13" s="111"/>
      <c r="L13" s="112"/>
      <c r="M13" s="112"/>
      <c r="N13" s="112"/>
    </row>
    <row r="14" spans="1:16" ht="35.25" customHeight="1" x14ac:dyDescent="0.25">
      <c r="A14" s="44" t="s">
        <v>23</v>
      </c>
      <c r="B14" s="40" t="s">
        <v>24</v>
      </c>
      <c r="C14" s="111"/>
      <c r="D14" s="112"/>
      <c r="E14" s="112"/>
      <c r="F14" s="112"/>
      <c r="G14" s="111"/>
      <c r="H14" s="112"/>
      <c r="I14" s="112"/>
      <c r="J14" s="112"/>
      <c r="K14" s="111"/>
      <c r="L14" s="112"/>
      <c r="M14" s="112"/>
      <c r="N14" s="112"/>
    </row>
    <row r="15" spans="1:16" ht="35.25" customHeight="1" x14ac:dyDescent="0.25">
      <c r="A15" s="44" t="s">
        <v>25</v>
      </c>
      <c r="B15" s="40" t="s">
        <v>26</v>
      </c>
      <c r="C15" s="111"/>
      <c r="D15" s="112"/>
      <c r="E15" s="112"/>
      <c r="F15" s="112"/>
      <c r="G15" s="111"/>
      <c r="H15" s="112"/>
      <c r="I15" s="112"/>
      <c r="J15" s="112"/>
      <c r="K15" s="111"/>
      <c r="L15" s="112"/>
      <c r="M15" s="112"/>
      <c r="N15" s="112"/>
    </row>
    <row r="16" spans="1:16" ht="35.25" customHeight="1" x14ac:dyDescent="0.25">
      <c r="A16" s="45" t="s">
        <v>27</v>
      </c>
      <c r="B16" s="40" t="s">
        <v>28</v>
      </c>
      <c r="C16" s="113">
        <v>1258.4000000000001</v>
      </c>
      <c r="D16" s="114"/>
      <c r="E16" s="114"/>
      <c r="F16" s="114">
        <v>1342.08</v>
      </c>
      <c r="G16" s="113">
        <v>1515.46</v>
      </c>
      <c r="H16" s="114"/>
      <c r="I16" s="114"/>
      <c r="J16" s="114">
        <v>1342.08</v>
      </c>
      <c r="K16" s="113">
        <v>1230.05</v>
      </c>
      <c r="L16" s="114"/>
      <c r="M16" s="114"/>
      <c r="N16" s="114">
        <v>1342.08</v>
      </c>
    </row>
    <row r="17" spans="1:14" ht="48" customHeight="1" x14ac:dyDescent="0.25">
      <c r="A17" s="44" t="s">
        <v>29</v>
      </c>
      <c r="B17" s="40" t="s">
        <v>30</v>
      </c>
      <c r="C17" s="115"/>
      <c r="D17" s="116"/>
      <c r="E17" s="116"/>
      <c r="F17" s="116"/>
      <c r="G17" s="115"/>
      <c r="H17" s="116"/>
      <c r="I17" s="116"/>
      <c r="J17" s="116"/>
      <c r="K17" s="115"/>
      <c r="L17" s="116"/>
      <c r="M17" s="116"/>
      <c r="N17" s="116"/>
    </row>
    <row r="18" spans="1:14" ht="49.5" customHeight="1" x14ac:dyDescent="0.25">
      <c r="A18" s="44" t="s">
        <v>31</v>
      </c>
      <c r="B18" s="40" t="s">
        <v>32</v>
      </c>
      <c r="C18" s="115">
        <v>668.09</v>
      </c>
      <c r="D18" s="116"/>
      <c r="E18" s="116"/>
      <c r="F18" s="116">
        <f>'Додаток 1_ТЕ_населення без ВКО'!H18</f>
        <v>1096.9199999999998</v>
      </c>
      <c r="G18" s="115">
        <v>668.09</v>
      </c>
      <c r="H18" s="116"/>
      <c r="I18" s="116"/>
      <c r="J18" s="116">
        <f t="shared" ref="J18:J37" si="2">F18</f>
        <v>1096.9199999999998</v>
      </c>
      <c r="K18" s="115">
        <v>668.09</v>
      </c>
      <c r="L18" s="116"/>
      <c r="M18" s="116"/>
      <c r="N18" s="116">
        <f t="shared" ref="N18:N37" si="3">F18</f>
        <v>1096.9199999999998</v>
      </c>
    </row>
    <row r="19" spans="1:14" ht="35.25" customHeight="1" x14ac:dyDescent="0.25">
      <c r="A19" s="44" t="s">
        <v>33</v>
      </c>
      <c r="B19" s="40" t="s">
        <v>34</v>
      </c>
      <c r="C19" s="117">
        <v>0.42</v>
      </c>
      <c r="D19" s="118"/>
      <c r="E19" s="118"/>
      <c r="F19" s="118">
        <f>'Додаток 3_ТЕ_населення з ВКО'!H19</f>
        <v>0.63</v>
      </c>
      <c r="G19" s="117">
        <v>0.42</v>
      </c>
      <c r="H19" s="118"/>
      <c r="I19" s="118"/>
      <c r="J19" s="118">
        <f t="shared" si="2"/>
        <v>0.63</v>
      </c>
      <c r="K19" s="117">
        <v>0.42</v>
      </c>
      <c r="L19" s="118"/>
      <c r="M19" s="118"/>
      <c r="N19" s="118">
        <f t="shared" si="3"/>
        <v>0.63</v>
      </c>
    </row>
    <row r="20" spans="1:14" ht="20.25" customHeight="1" x14ac:dyDescent="0.25">
      <c r="A20" s="34" t="s">
        <v>35</v>
      </c>
      <c r="B20" s="35" t="s">
        <v>36</v>
      </c>
      <c r="C20" s="117">
        <v>4.7</v>
      </c>
      <c r="D20" s="118"/>
      <c r="E20" s="118"/>
      <c r="F20" s="118">
        <f>'Додаток 3_ТЕ_населення з ВКО'!H20</f>
        <v>7.17</v>
      </c>
      <c r="G20" s="117">
        <v>4.7</v>
      </c>
      <c r="H20" s="118"/>
      <c r="I20" s="118"/>
      <c r="J20" s="118">
        <f t="shared" si="2"/>
        <v>7.17</v>
      </c>
      <c r="K20" s="117">
        <v>4.7</v>
      </c>
      <c r="L20" s="118"/>
      <c r="M20" s="118"/>
      <c r="N20" s="118">
        <f t="shared" si="3"/>
        <v>7.17</v>
      </c>
    </row>
    <row r="21" spans="1:14" ht="20.25" customHeight="1" x14ac:dyDescent="0.25">
      <c r="A21" s="34" t="s">
        <v>37</v>
      </c>
      <c r="B21" s="35" t="s">
        <v>38</v>
      </c>
      <c r="C21" s="119">
        <f>SUM(C22:C24)+C28</f>
        <v>1.24</v>
      </c>
      <c r="D21" s="120"/>
      <c r="E21" s="118"/>
      <c r="F21" s="118">
        <f>'Додаток 3_ТЕ_населення з ВКО'!H21</f>
        <v>1.94</v>
      </c>
      <c r="G21" s="119">
        <f>SUM(G22:G24)+G28</f>
        <v>1.24</v>
      </c>
      <c r="H21" s="120"/>
      <c r="I21" s="120"/>
      <c r="J21" s="118">
        <f t="shared" si="2"/>
        <v>1.94</v>
      </c>
      <c r="K21" s="119">
        <f>SUM(K22:K24)+K28</f>
        <v>1.24</v>
      </c>
      <c r="L21" s="120"/>
      <c r="M21" s="120"/>
      <c r="N21" s="118">
        <f t="shared" si="3"/>
        <v>1.94</v>
      </c>
    </row>
    <row r="22" spans="1:14" ht="20.25" customHeight="1" x14ac:dyDescent="0.25">
      <c r="A22" s="44" t="s">
        <v>39</v>
      </c>
      <c r="B22" s="40" t="s">
        <v>40</v>
      </c>
      <c r="C22" s="117">
        <v>1.03</v>
      </c>
      <c r="D22" s="118"/>
      <c r="E22" s="118"/>
      <c r="F22" s="118">
        <f>'Додаток 3_ТЕ_населення з ВКО'!H22</f>
        <v>1.58</v>
      </c>
      <c r="G22" s="117">
        <v>1.03</v>
      </c>
      <c r="H22" s="118"/>
      <c r="I22" s="118"/>
      <c r="J22" s="118">
        <f t="shared" si="2"/>
        <v>1.58</v>
      </c>
      <c r="K22" s="117">
        <v>1.03</v>
      </c>
      <c r="L22" s="118"/>
      <c r="M22" s="118"/>
      <c r="N22" s="118">
        <f t="shared" si="3"/>
        <v>1.58</v>
      </c>
    </row>
    <row r="23" spans="1:14" ht="20.25" customHeight="1" x14ac:dyDescent="0.25">
      <c r="A23" s="44" t="s">
        <v>41</v>
      </c>
      <c r="B23" s="40" t="s">
        <v>42</v>
      </c>
      <c r="C23" s="117">
        <v>0.05</v>
      </c>
      <c r="D23" s="118"/>
      <c r="E23" s="118"/>
      <c r="F23" s="118">
        <f>'Додаток 3_ТЕ_населення з ВКО'!H23</f>
        <v>0.16</v>
      </c>
      <c r="G23" s="117">
        <v>0.05</v>
      </c>
      <c r="H23" s="118"/>
      <c r="I23" s="118"/>
      <c r="J23" s="118">
        <f t="shared" si="2"/>
        <v>0.16</v>
      </c>
      <c r="K23" s="117">
        <v>0.05</v>
      </c>
      <c r="L23" s="118"/>
      <c r="M23" s="118"/>
      <c r="N23" s="118">
        <f t="shared" si="3"/>
        <v>0.16</v>
      </c>
    </row>
    <row r="24" spans="1:14" ht="34.5" customHeight="1" x14ac:dyDescent="0.25">
      <c r="A24" s="44" t="s">
        <v>43</v>
      </c>
      <c r="B24" s="40" t="s">
        <v>44</v>
      </c>
      <c r="C24" s="117"/>
      <c r="D24" s="118"/>
      <c r="E24" s="118"/>
      <c r="F24" s="118">
        <f>'Додаток 3_ТЕ_населення з ВКО'!H24</f>
        <v>0</v>
      </c>
      <c r="G24" s="117"/>
      <c r="H24" s="118"/>
      <c r="I24" s="118"/>
      <c r="J24" s="118">
        <f t="shared" si="2"/>
        <v>0</v>
      </c>
      <c r="K24" s="117"/>
      <c r="L24" s="118"/>
      <c r="M24" s="118"/>
      <c r="N24" s="118">
        <f t="shared" si="3"/>
        <v>0</v>
      </c>
    </row>
    <row r="25" spans="1:14" ht="20.25" customHeight="1" x14ac:dyDescent="0.25">
      <c r="A25" s="44" t="s">
        <v>45</v>
      </c>
      <c r="B25" s="56" t="s">
        <v>46</v>
      </c>
      <c r="C25" s="111"/>
      <c r="D25" s="112"/>
      <c r="E25" s="118"/>
      <c r="F25" s="118">
        <f>'Додаток 3_ТЕ_населення з ВКО'!H25</f>
        <v>0</v>
      </c>
      <c r="G25" s="111"/>
      <c r="H25" s="118"/>
      <c r="I25" s="118"/>
      <c r="J25" s="118">
        <f t="shared" si="2"/>
        <v>0</v>
      </c>
      <c r="K25" s="111"/>
      <c r="L25" s="112"/>
      <c r="M25" s="112"/>
      <c r="N25" s="118">
        <f t="shared" si="3"/>
        <v>0</v>
      </c>
    </row>
    <row r="26" spans="1:14" ht="45" customHeight="1" x14ac:dyDescent="0.25">
      <c r="A26" s="57" t="s">
        <v>47</v>
      </c>
      <c r="B26" s="40" t="s">
        <v>48</v>
      </c>
      <c r="C26" s="111"/>
      <c r="D26" s="112"/>
      <c r="E26" s="118"/>
      <c r="F26" s="118">
        <f>'Додаток 3_ТЕ_населення з ВКО'!H26</f>
        <v>0</v>
      </c>
      <c r="G26" s="111"/>
      <c r="H26" s="118"/>
      <c r="I26" s="118"/>
      <c r="J26" s="118">
        <f t="shared" si="2"/>
        <v>0</v>
      </c>
      <c r="K26" s="111"/>
      <c r="L26" s="112"/>
      <c r="M26" s="112"/>
      <c r="N26" s="118">
        <f t="shared" si="3"/>
        <v>0</v>
      </c>
    </row>
    <row r="27" spans="1:14" ht="20.25" customHeight="1" x14ac:dyDescent="0.25">
      <c r="A27" s="57" t="s">
        <v>49</v>
      </c>
      <c r="B27" s="56" t="s">
        <v>46</v>
      </c>
      <c r="C27" s="111"/>
      <c r="D27" s="112"/>
      <c r="E27" s="118"/>
      <c r="F27" s="118">
        <f>'Додаток 3_ТЕ_населення з ВКО'!H27</f>
        <v>0</v>
      </c>
      <c r="G27" s="111"/>
      <c r="H27" s="118"/>
      <c r="I27" s="118"/>
      <c r="J27" s="118">
        <f t="shared" si="2"/>
        <v>0</v>
      </c>
      <c r="K27" s="111"/>
      <c r="L27" s="112"/>
      <c r="M27" s="112"/>
      <c r="N27" s="118">
        <f t="shared" si="3"/>
        <v>0</v>
      </c>
    </row>
    <row r="28" spans="1:14" ht="20.25" customHeight="1" x14ac:dyDescent="0.25">
      <c r="A28" s="44" t="s">
        <v>50</v>
      </c>
      <c r="B28" s="40" t="s">
        <v>51</v>
      </c>
      <c r="C28" s="117">
        <v>0.16</v>
      </c>
      <c r="D28" s="118"/>
      <c r="E28" s="118"/>
      <c r="F28" s="118">
        <f>'Додаток 3_ТЕ_населення з ВКО'!H28</f>
        <v>0.2</v>
      </c>
      <c r="G28" s="117">
        <v>0.16</v>
      </c>
      <c r="H28" s="118"/>
      <c r="I28" s="118"/>
      <c r="J28" s="118">
        <f t="shared" si="2"/>
        <v>0.2</v>
      </c>
      <c r="K28" s="117">
        <v>0.16</v>
      </c>
      <c r="L28" s="118"/>
      <c r="M28" s="118"/>
      <c r="N28" s="118">
        <f t="shared" si="3"/>
        <v>0.2</v>
      </c>
    </row>
    <row r="29" spans="1:14" ht="20.25" customHeight="1" x14ac:dyDescent="0.25">
      <c r="A29" s="34" t="s">
        <v>52</v>
      </c>
      <c r="B29" s="35" t="s">
        <v>53</v>
      </c>
      <c r="C29" s="117">
        <f>SUM(C30:C32)</f>
        <v>0</v>
      </c>
      <c r="D29" s="118"/>
      <c r="E29" s="118"/>
      <c r="F29" s="118">
        <f>'Додаток 3_ТЕ_населення з ВКО'!H29</f>
        <v>0</v>
      </c>
      <c r="G29" s="117">
        <f>SUM(G30:G32)</f>
        <v>0</v>
      </c>
      <c r="H29" s="118"/>
      <c r="I29" s="118"/>
      <c r="J29" s="118">
        <f t="shared" si="2"/>
        <v>0</v>
      </c>
      <c r="K29" s="117">
        <f>SUM(K30:K32)</f>
        <v>0</v>
      </c>
      <c r="L29" s="118"/>
      <c r="M29" s="118"/>
      <c r="N29" s="118">
        <f t="shared" si="3"/>
        <v>0</v>
      </c>
    </row>
    <row r="30" spans="1:14" ht="20.25" customHeight="1" x14ac:dyDescent="0.25">
      <c r="A30" s="58" t="s">
        <v>54</v>
      </c>
      <c r="B30" s="40" t="s">
        <v>55</v>
      </c>
      <c r="C30" s="117"/>
      <c r="D30" s="118"/>
      <c r="E30" s="118"/>
      <c r="F30" s="118"/>
      <c r="G30" s="117"/>
      <c r="H30" s="118"/>
      <c r="I30" s="118"/>
      <c r="J30" s="118">
        <f t="shared" si="2"/>
        <v>0</v>
      </c>
      <c r="K30" s="117"/>
      <c r="L30" s="118"/>
      <c r="M30" s="118"/>
      <c r="N30" s="118">
        <f t="shared" si="3"/>
        <v>0</v>
      </c>
    </row>
    <row r="31" spans="1:14" ht="20.25" customHeight="1" x14ac:dyDescent="0.25">
      <c r="A31" s="59" t="s">
        <v>56</v>
      </c>
      <c r="B31" s="40" t="s">
        <v>40</v>
      </c>
      <c r="C31" s="117"/>
      <c r="D31" s="118"/>
      <c r="E31" s="118"/>
      <c r="F31" s="118"/>
      <c r="G31" s="117"/>
      <c r="H31" s="118"/>
      <c r="I31" s="118"/>
      <c r="J31" s="118">
        <f t="shared" si="2"/>
        <v>0</v>
      </c>
      <c r="K31" s="117"/>
      <c r="L31" s="118"/>
      <c r="M31" s="118"/>
      <c r="N31" s="118">
        <f t="shared" si="3"/>
        <v>0</v>
      </c>
    </row>
    <row r="32" spans="1:14" ht="20.25" customHeight="1" x14ac:dyDescent="0.25">
      <c r="A32" s="59" t="s">
        <v>57</v>
      </c>
      <c r="B32" s="40" t="s">
        <v>58</v>
      </c>
      <c r="C32" s="117"/>
      <c r="D32" s="118"/>
      <c r="E32" s="118"/>
      <c r="F32" s="118"/>
      <c r="G32" s="117"/>
      <c r="H32" s="118"/>
      <c r="I32" s="118"/>
      <c r="J32" s="118">
        <f t="shared" si="2"/>
        <v>0</v>
      </c>
      <c r="K32" s="117"/>
      <c r="L32" s="118"/>
      <c r="M32" s="118"/>
      <c r="N32" s="118">
        <f t="shared" si="3"/>
        <v>0</v>
      </c>
    </row>
    <row r="33" spans="1:14" ht="20.25" customHeight="1" x14ac:dyDescent="0.25">
      <c r="A33" s="60">
        <v>2</v>
      </c>
      <c r="B33" s="61" t="s">
        <v>59</v>
      </c>
      <c r="C33" s="117">
        <f>SUM(C34:C36)</f>
        <v>0</v>
      </c>
      <c r="D33" s="118"/>
      <c r="E33" s="118"/>
      <c r="F33" s="118">
        <f>SUM(F34:F36)</f>
        <v>0</v>
      </c>
      <c r="G33" s="117">
        <f>SUM(G34:G36)</f>
        <v>0</v>
      </c>
      <c r="H33" s="118"/>
      <c r="I33" s="118"/>
      <c r="J33" s="118">
        <f t="shared" si="2"/>
        <v>0</v>
      </c>
      <c r="K33" s="117">
        <f>SUM(K34:K36)</f>
        <v>0</v>
      </c>
      <c r="L33" s="118"/>
      <c r="M33" s="118"/>
      <c r="N33" s="118">
        <f t="shared" si="3"/>
        <v>0</v>
      </c>
    </row>
    <row r="34" spans="1:14" ht="20.25" customHeight="1" x14ac:dyDescent="0.25">
      <c r="A34" s="58" t="s">
        <v>60</v>
      </c>
      <c r="B34" s="62" t="s">
        <v>55</v>
      </c>
      <c r="C34" s="117"/>
      <c r="D34" s="118"/>
      <c r="E34" s="118"/>
      <c r="F34" s="118"/>
      <c r="G34" s="117"/>
      <c r="H34" s="118"/>
      <c r="I34" s="118"/>
      <c r="J34" s="118">
        <f t="shared" si="2"/>
        <v>0</v>
      </c>
      <c r="K34" s="117"/>
      <c r="L34" s="118"/>
      <c r="M34" s="118"/>
      <c r="N34" s="118">
        <f t="shared" si="3"/>
        <v>0</v>
      </c>
    </row>
    <row r="35" spans="1:14" ht="20.25" customHeight="1" x14ac:dyDescent="0.25">
      <c r="A35" s="58" t="s">
        <v>61</v>
      </c>
      <c r="B35" s="63" t="s">
        <v>40</v>
      </c>
      <c r="C35" s="117"/>
      <c r="D35" s="118"/>
      <c r="E35" s="118"/>
      <c r="F35" s="118"/>
      <c r="G35" s="117"/>
      <c r="H35" s="118"/>
      <c r="I35" s="118"/>
      <c r="J35" s="118">
        <f t="shared" si="2"/>
        <v>0</v>
      </c>
      <c r="K35" s="117"/>
      <c r="L35" s="118"/>
      <c r="M35" s="118"/>
      <c r="N35" s="118">
        <f t="shared" si="3"/>
        <v>0</v>
      </c>
    </row>
    <row r="36" spans="1:14" ht="20.25" customHeight="1" x14ac:dyDescent="0.25">
      <c r="A36" s="58" t="s">
        <v>62</v>
      </c>
      <c r="B36" s="62" t="s">
        <v>58</v>
      </c>
      <c r="C36" s="117"/>
      <c r="D36" s="118"/>
      <c r="E36" s="118"/>
      <c r="F36" s="118"/>
      <c r="G36" s="117"/>
      <c r="H36" s="118"/>
      <c r="I36" s="118"/>
      <c r="J36" s="118">
        <f t="shared" si="2"/>
        <v>0</v>
      </c>
      <c r="K36" s="117"/>
      <c r="L36" s="118"/>
      <c r="M36" s="118"/>
      <c r="N36" s="118">
        <f t="shared" si="3"/>
        <v>0</v>
      </c>
    </row>
    <row r="37" spans="1:14" ht="20.25" customHeight="1" x14ac:dyDescent="0.25">
      <c r="A37" s="34">
        <v>3</v>
      </c>
      <c r="B37" s="64" t="s">
        <v>63</v>
      </c>
      <c r="C37" s="117">
        <f>SUM(C38:C40)</f>
        <v>0</v>
      </c>
      <c r="D37" s="118"/>
      <c r="E37" s="118"/>
      <c r="F37" s="118">
        <f>SUM(F38:F40)</f>
        <v>0</v>
      </c>
      <c r="G37" s="117">
        <f>SUM(G38:G40)</f>
        <v>0</v>
      </c>
      <c r="H37" s="118"/>
      <c r="I37" s="118"/>
      <c r="J37" s="118">
        <f t="shared" si="2"/>
        <v>0</v>
      </c>
      <c r="K37" s="117">
        <f>SUM(K38:K40)</f>
        <v>0</v>
      </c>
      <c r="L37" s="118"/>
      <c r="M37" s="118"/>
      <c r="N37" s="118">
        <f t="shared" si="3"/>
        <v>0</v>
      </c>
    </row>
    <row r="38" spans="1:14" ht="20.25" customHeight="1" x14ac:dyDescent="0.25">
      <c r="A38" s="44" t="s">
        <v>64</v>
      </c>
      <c r="B38" s="62" t="s">
        <v>55</v>
      </c>
      <c r="C38" s="117"/>
      <c r="D38" s="118"/>
      <c r="E38" s="118"/>
      <c r="F38" s="118"/>
      <c r="G38" s="117"/>
      <c r="H38" s="118"/>
      <c r="I38" s="118"/>
      <c r="J38" s="118"/>
      <c r="K38" s="117"/>
      <c r="L38" s="118"/>
      <c r="M38" s="118"/>
      <c r="N38" s="118"/>
    </row>
    <row r="39" spans="1:14" ht="20.25" customHeight="1" x14ac:dyDescent="0.25">
      <c r="A39" s="44" t="s">
        <v>65</v>
      </c>
      <c r="B39" s="63" t="s">
        <v>40</v>
      </c>
      <c r="C39" s="117"/>
      <c r="D39" s="118"/>
      <c r="E39" s="118"/>
      <c r="F39" s="118"/>
      <c r="G39" s="117"/>
      <c r="H39" s="118"/>
      <c r="I39" s="118"/>
      <c r="J39" s="118"/>
      <c r="K39" s="117"/>
      <c r="L39" s="118"/>
      <c r="M39" s="118"/>
      <c r="N39" s="118"/>
    </row>
    <row r="40" spans="1:14" ht="20.25" customHeight="1" x14ac:dyDescent="0.25">
      <c r="A40" s="44" t="s">
        <v>66</v>
      </c>
      <c r="B40" s="62" t="s">
        <v>58</v>
      </c>
      <c r="C40" s="117"/>
      <c r="D40" s="118"/>
      <c r="E40" s="118"/>
      <c r="F40" s="118"/>
      <c r="G40" s="117"/>
      <c r="H40" s="118"/>
      <c r="I40" s="118"/>
      <c r="J40" s="118"/>
      <c r="K40" s="117"/>
      <c r="L40" s="118"/>
      <c r="M40" s="118"/>
      <c r="N40" s="118"/>
    </row>
    <row r="41" spans="1:14" ht="20.25" customHeight="1" x14ac:dyDescent="0.25">
      <c r="A41" s="34">
        <v>4</v>
      </c>
      <c r="B41" s="64" t="s">
        <v>67</v>
      </c>
      <c r="C41" s="117"/>
      <c r="D41" s="118"/>
      <c r="E41" s="118"/>
      <c r="F41" s="118"/>
      <c r="G41" s="117"/>
      <c r="H41" s="118"/>
      <c r="I41" s="118"/>
      <c r="J41" s="118"/>
      <c r="K41" s="117"/>
      <c r="L41" s="118"/>
      <c r="M41" s="118"/>
      <c r="N41" s="118"/>
    </row>
    <row r="42" spans="1:14" ht="20.25" customHeight="1" x14ac:dyDescent="0.25">
      <c r="A42" s="34">
        <v>5</v>
      </c>
      <c r="B42" s="65" t="s">
        <v>68</v>
      </c>
      <c r="C42" s="117"/>
      <c r="D42" s="118"/>
      <c r="E42" s="118"/>
      <c r="F42" s="118"/>
      <c r="G42" s="117"/>
      <c r="H42" s="118"/>
      <c r="I42" s="118"/>
      <c r="J42" s="118"/>
      <c r="K42" s="117"/>
      <c r="L42" s="118"/>
      <c r="M42" s="118"/>
      <c r="N42" s="118"/>
    </row>
    <row r="43" spans="1:14" ht="20.25" customHeight="1" x14ac:dyDescent="0.25">
      <c r="A43" s="34">
        <v>6</v>
      </c>
      <c r="B43" s="64" t="s">
        <v>69</v>
      </c>
      <c r="C43" s="113">
        <f t="shared" ref="C43:N43" si="4">C8+C33+C37+C41+C42</f>
        <v>1932.8500000000004</v>
      </c>
      <c r="D43" s="114"/>
      <c r="E43" s="114"/>
      <c r="F43" s="114">
        <f t="shared" si="4"/>
        <v>2448.7400000000002</v>
      </c>
      <c r="G43" s="113">
        <f t="shared" si="4"/>
        <v>2189.91</v>
      </c>
      <c r="H43" s="114"/>
      <c r="I43" s="114"/>
      <c r="J43" s="114">
        <f t="shared" si="4"/>
        <v>2448.7400000000002</v>
      </c>
      <c r="K43" s="113">
        <f t="shared" si="4"/>
        <v>1904.5</v>
      </c>
      <c r="L43" s="114"/>
      <c r="M43" s="114"/>
      <c r="N43" s="114">
        <f t="shared" si="4"/>
        <v>2448.7400000000002</v>
      </c>
    </row>
    <row r="44" spans="1:14" ht="20.25" customHeight="1" x14ac:dyDescent="0.25">
      <c r="A44" s="34">
        <v>7</v>
      </c>
      <c r="B44" s="66" t="s">
        <v>70</v>
      </c>
      <c r="C44" s="117"/>
      <c r="D44" s="118"/>
      <c r="E44" s="118"/>
      <c r="F44" s="118"/>
      <c r="G44" s="117"/>
      <c r="H44" s="118"/>
      <c r="I44" s="118"/>
      <c r="J44" s="118"/>
      <c r="K44" s="117"/>
      <c r="L44" s="118"/>
      <c r="M44" s="118"/>
      <c r="N44" s="118"/>
    </row>
    <row r="45" spans="1:14" ht="20.25" customHeight="1" x14ac:dyDescent="0.25">
      <c r="A45" s="34">
        <v>8</v>
      </c>
      <c r="B45" s="67" t="s">
        <v>71</v>
      </c>
      <c r="C45" s="117">
        <v>0</v>
      </c>
      <c r="D45" s="118"/>
      <c r="E45" s="118"/>
      <c r="F45" s="118">
        <f>'[1]Дод 7-5(безЦТПбезІТПбезВКО)ЄР1'!F26</f>
        <v>0</v>
      </c>
      <c r="G45" s="117">
        <v>0</v>
      </c>
      <c r="H45" s="118"/>
      <c r="I45" s="118"/>
      <c r="J45" s="118">
        <f>'[1]Дод 7-5(безЦТПбезІТПбезВКО)ЄР1'!G21</f>
        <v>0</v>
      </c>
      <c r="K45" s="117">
        <v>0</v>
      </c>
      <c r="L45" s="118"/>
      <c r="M45" s="118"/>
      <c r="N45" s="118">
        <f>'[1]Дод 7-5(безЦТПбезІТПбезВКО)ЄР1'!H21</f>
        <v>0</v>
      </c>
    </row>
    <row r="46" spans="1:14" ht="20.25" customHeight="1" x14ac:dyDescent="0.25">
      <c r="A46" s="34">
        <v>9</v>
      </c>
      <c r="B46" s="68" t="s">
        <v>72</v>
      </c>
      <c r="C46" s="113">
        <f>(C51+C50)/0.82</f>
        <v>0.31024390243902444</v>
      </c>
      <c r="D46" s="114"/>
      <c r="E46" s="114"/>
      <c r="F46" s="114">
        <f>(F51+F50+F49)/0.82</f>
        <v>249.35365853658539</v>
      </c>
      <c r="G46" s="113">
        <f>(G51+G50)/0.82</f>
        <v>0.31024390243902444</v>
      </c>
      <c r="H46" s="114"/>
      <c r="I46" s="114"/>
      <c r="J46" s="114">
        <f>(J51+J50+J49)/0.82</f>
        <v>249.35365853658539</v>
      </c>
      <c r="K46" s="113">
        <f>(K51+K50)/0.82</f>
        <v>0.31024390243902444</v>
      </c>
      <c r="L46" s="114"/>
      <c r="M46" s="114"/>
      <c r="N46" s="114">
        <f>(N51+N50+N49)/0.82</f>
        <v>249.35365853658539</v>
      </c>
    </row>
    <row r="47" spans="1:14" ht="20.25" customHeight="1" x14ac:dyDescent="0.25">
      <c r="A47" s="58" t="s">
        <v>73</v>
      </c>
      <c r="B47" s="62" t="s">
        <v>74</v>
      </c>
      <c r="C47" s="111">
        <f t="shared" ref="C47:N47" si="5">C46*0.18</f>
        <v>5.5843902439024401E-2</v>
      </c>
      <c r="D47" s="112"/>
      <c r="E47" s="112"/>
      <c r="F47" s="112">
        <f t="shared" si="5"/>
        <v>44.883658536585365</v>
      </c>
      <c r="G47" s="111">
        <f t="shared" si="5"/>
        <v>5.5843902439024401E-2</v>
      </c>
      <c r="H47" s="112"/>
      <c r="I47" s="112"/>
      <c r="J47" s="112">
        <f t="shared" si="5"/>
        <v>44.883658536585365</v>
      </c>
      <c r="K47" s="111">
        <f t="shared" si="5"/>
        <v>5.5843902439024401E-2</v>
      </c>
      <c r="L47" s="112"/>
      <c r="M47" s="112"/>
      <c r="N47" s="112">
        <f t="shared" si="5"/>
        <v>44.883658536585365</v>
      </c>
    </row>
    <row r="48" spans="1:14" ht="20.25" customHeight="1" x14ac:dyDescent="0.25">
      <c r="A48" s="58" t="s">
        <v>75</v>
      </c>
      <c r="B48" s="62" t="s">
        <v>76</v>
      </c>
      <c r="C48" s="111"/>
      <c r="D48" s="112"/>
      <c r="E48" s="112"/>
      <c r="F48" s="112"/>
      <c r="G48" s="111"/>
      <c r="H48" s="112"/>
      <c r="I48" s="112"/>
      <c r="J48" s="112"/>
      <c r="K48" s="111"/>
      <c r="L48" s="112"/>
      <c r="M48" s="112"/>
      <c r="N48" s="112"/>
    </row>
    <row r="49" spans="1:23" ht="30.75" customHeight="1" x14ac:dyDescent="0.25">
      <c r="A49" s="58" t="s">
        <v>77</v>
      </c>
      <c r="B49" s="62" t="s">
        <v>78</v>
      </c>
      <c r="C49" s="111"/>
      <c r="D49" s="112"/>
      <c r="E49" s="112"/>
      <c r="F49" s="112">
        <f>'Додаток 3_ТЕ_населення з ВКО'!H50</f>
        <v>204.08</v>
      </c>
      <c r="G49" s="111"/>
      <c r="H49" s="112"/>
      <c r="I49" s="112"/>
      <c r="J49" s="112">
        <f>F49</f>
        <v>204.08</v>
      </c>
      <c r="K49" s="111"/>
      <c r="L49" s="112"/>
      <c r="M49" s="112"/>
      <c r="N49" s="112">
        <f>F49</f>
        <v>204.08</v>
      </c>
    </row>
    <row r="50" spans="1:23" ht="20.25" customHeight="1" x14ac:dyDescent="0.25">
      <c r="A50" s="58" t="s">
        <v>79</v>
      </c>
      <c r="B50" s="56" t="s">
        <v>80</v>
      </c>
      <c r="C50" s="111">
        <f>6.36*0.04</f>
        <v>0.25440000000000002</v>
      </c>
      <c r="D50" s="121"/>
      <c r="E50" s="121"/>
      <c r="F50" s="121">
        <f>'Додаток 3_ТЕ_населення з ВКО'!H51</f>
        <v>0.39</v>
      </c>
      <c r="G50" s="111">
        <f>6.36*0.04</f>
        <v>0.25440000000000002</v>
      </c>
      <c r="H50" s="121"/>
      <c r="I50" s="121"/>
      <c r="J50" s="121">
        <f>F50</f>
        <v>0.39</v>
      </c>
      <c r="K50" s="111">
        <f>6.36*0.04</f>
        <v>0.25440000000000002</v>
      </c>
      <c r="L50" s="121"/>
      <c r="M50" s="121"/>
      <c r="N50" s="121">
        <f>F50</f>
        <v>0.39</v>
      </c>
    </row>
    <row r="51" spans="1:23" ht="20.25" customHeight="1" x14ac:dyDescent="0.25">
      <c r="A51" s="58" t="s">
        <v>81</v>
      </c>
      <c r="B51" s="62" t="s">
        <v>82</v>
      </c>
      <c r="C51" s="111"/>
      <c r="D51" s="112"/>
      <c r="E51" s="112"/>
      <c r="F51" s="112"/>
      <c r="G51" s="111"/>
      <c r="H51" s="112"/>
      <c r="I51" s="112"/>
      <c r="J51" s="112"/>
      <c r="K51" s="111"/>
      <c r="L51" s="112"/>
      <c r="M51" s="112"/>
      <c r="N51" s="112"/>
    </row>
    <row r="52" spans="1:23" ht="57.75" customHeight="1" x14ac:dyDescent="0.25">
      <c r="A52" s="34">
        <v>10</v>
      </c>
      <c r="B52" s="69" t="s">
        <v>83</v>
      </c>
      <c r="C52" s="113">
        <f>C43+C45+C46</f>
        <v>1933.1602439024393</v>
      </c>
      <c r="D52" s="114"/>
      <c r="E52" s="114"/>
      <c r="F52" s="114">
        <f>ROUND(F43+F45+F46,2)</f>
        <v>2698.09</v>
      </c>
      <c r="G52" s="113">
        <f>G43+G45+G46</f>
        <v>2190.2202439024391</v>
      </c>
      <c r="H52" s="114"/>
      <c r="I52" s="114"/>
      <c r="J52" s="114">
        <f>ROUND(J43+J45+J46,2)</f>
        <v>2698.09</v>
      </c>
      <c r="K52" s="113">
        <f>K43+K45+K46</f>
        <v>1904.810243902439</v>
      </c>
      <c r="L52" s="114"/>
      <c r="M52" s="114"/>
      <c r="N52" s="114">
        <f>ROUNDDOWN(N43+N45+N46,2)</f>
        <v>2698.09</v>
      </c>
      <c r="O52" s="71"/>
      <c r="P52" s="71"/>
      <c r="Q52" s="71"/>
    </row>
    <row r="53" spans="1:23" ht="28.5" customHeight="1" x14ac:dyDescent="0.25">
      <c r="A53" s="72">
        <v>11</v>
      </c>
      <c r="B53" s="64" t="s">
        <v>84</v>
      </c>
      <c r="C53" s="111">
        <f t="shared" ref="C53:N53" si="6">C52*0.2</f>
        <v>386.63204878048788</v>
      </c>
      <c r="D53" s="112"/>
      <c r="E53" s="112"/>
      <c r="F53" s="112">
        <f t="shared" si="6"/>
        <v>539.61800000000005</v>
      </c>
      <c r="G53" s="111">
        <f t="shared" si="6"/>
        <v>438.04404878048786</v>
      </c>
      <c r="H53" s="112"/>
      <c r="I53" s="112"/>
      <c r="J53" s="112">
        <f t="shared" si="6"/>
        <v>539.61800000000005</v>
      </c>
      <c r="K53" s="111">
        <f t="shared" si="6"/>
        <v>380.96204878048781</v>
      </c>
      <c r="L53" s="112"/>
      <c r="M53" s="112"/>
      <c r="N53" s="112">
        <f t="shared" si="6"/>
        <v>539.61800000000005</v>
      </c>
    </row>
    <row r="54" spans="1:23" ht="51.75" customHeight="1" thickBot="1" x14ac:dyDescent="0.3">
      <c r="A54" s="73">
        <v>12</v>
      </c>
      <c r="B54" s="74" t="s">
        <v>85</v>
      </c>
      <c r="C54" s="122">
        <f>C52+C53</f>
        <v>2319.7922926829274</v>
      </c>
      <c r="D54" s="123"/>
      <c r="E54" s="123"/>
      <c r="F54" s="123">
        <f>ROUND(F52+F53,2)</f>
        <v>3237.71</v>
      </c>
      <c r="G54" s="122">
        <f>G52+G53</f>
        <v>2628.2642926829267</v>
      </c>
      <c r="H54" s="123"/>
      <c r="I54" s="123"/>
      <c r="J54" s="123">
        <f>J52+J53</f>
        <v>3237.7080000000001</v>
      </c>
      <c r="K54" s="122">
        <f>K52+K53</f>
        <v>2285.7722926829269</v>
      </c>
      <c r="L54" s="123"/>
      <c r="M54" s="123"/>
      <c r="N54" s="123">
        <f>ROUND(N52+N53,2)</f>
        <v>3237.71</v>
      </c>
    </row>
    <row r="55" spans="1:23" ht="51.75" customHeight="1" x14ac:dyDescent="0.25">
      <c r="A55" s="124" t="s">
        <v>86</v>
      </c>
      <c r="B55" s="124"/>
      <c r="C55" s="124"/>
      <c r="D55" s="124"/>
      <c r="E55" s="124"/>
      <c r="F55" s="124"/>
      <c r="G55" s="124"/>
      <c r="H55" s="124"/>
      <c r="I55" s="124"/>
      <c r="J55" s="124"/>
      <c r="K55" s="124"/>
      <c r="L55" s="124"/>
      <c r="M55" s="124"/>
      <c r="N55" s="124"/>
    </row>
    <row r="56" spans="1:23" ht="24.75" customHeight="1" x14ac:dyDescent="0.25">
      <c r="A56" s="81"/>
      <c r="B56" s="82" t="s">
        <v>87</v>
      </c>
      <c r="C56" s="80"/>
      <c r="D56" s="82"/>
      <c r="E56" s="82"/>
      <c r="F56" s="82"/>
      <c r="G56" s="82"/>
      <c r="H56" s="84"/>
      <c r="I56" s="84"/>
      <c r="J56" s="82" t="s">
        <v>88</v>
      </c>
      <c r="K56" s="82"/>
      <c r="L56" s="85"/>
      <c r="M56" s="85"/>
      <c r="N56" s="85"/>
      <c r="O56" s="86"/>
      <c r="P56" s="86"/>
      <c r="Q56" s="86"/>
      <c r="R56" s="87"/>
      <c r="S56" s="88"/>
      <c r="T56" s="88"/>
      <c r="U56" s="81"/>
      <c r="V56" s="81"/>
      <c r="W56" s="81"/>
    </row>
    <row r="57" spans="1:23" ht="15.75" customHeight="1" x14ac:dyDescent="0.25">
      <c r="A57" s="81"/>
      <c r="B57" s="89" t="s">
        <v>89</v>
      </c>
      <c r="C57" s="90" t="s">
        <v>90</v>
      </c>
      <c r="D57" s="83"/>
      <c r="E57" s="83"/>
      <c r="F57" s="83"/>
      <c r="G57" s="83"/>
      <c r="H57" s="84"/>
      <c r="I57" s="84"/>
      <c r="J57" s="91"/>
      <c r="K57" s="91"/>
      <c r="L57" s="92"/>
      <c r="M57" s="92"/>
      <c r="N57" s="93"/>
      <c r="O57" s="86"/>
      <c r="P57" s="86"/>
      <c r="Q57" s="86"/>
      <c r="R57" s="87"/>
      <c r="S57" s="88"/>
      <c r="T57" s="88"/>
      <c r="U57" s="81"/>
      <c r="V57" s="81"/>
      <c r="W57" s="81"/>
    </row>
  </sheetData>
  <mergeCells count="10">
    <mergeCell ref="A55:N55"/>
    <mergeCell ref="R56:T56"/>
    <mergeCell ref="R57:T57"/>
    <mergeCell ref="A2:K2"/>
    <mergeCell ref="B3:N3"/>
    <mergeCell ref="A4:A6"/>
    <mergeCell ref="B4:B6"/>
    <mergeCell ref="C4:F4"/>
    <mergeCell ref="G4:J4"/>
    <mergeCell ref="K4:N4"/>
  </mergeCells>
  <pageMargins left="1.1023622047244095" right="0" top="0.74803149606299213" bottom="0.74803149606299213" header="0.11811023622047245" footer="0.11811023622047245"/>
  <pageSetup paperSize="9"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A468C-9F5F-4EBC-A2B7-AEF2DBF25D2D}">
  <sheetPr>
    <tabColor rgb="FFFF0000"/>
    <pageSetUpPr fitToPage="1"/>
  </sheetPr>
  <dimension ref="A1:N46"/>
  <sheetViews>
    <sheetView view="pageBreakPreview" zoomScale="75" zoomScaleNormal="100" zoomScaleSheetLayoutView="75" workbookViewId="0">
      <selection activeCell="M23" sqref="M23"/>
    </sheetView>
  </sheetViews>
  <sheetFormatPr defaultRowHeight="15.75" x14ac:dyDescent="0.25"/>
  <cols>
    <col min="2" max="2" width="55.375" customWidth="1"/>
    <col min="3" max="3" width="22.5" hidden="1" customWidth="1"/>
    <col min="4" max="5" width="24.625" customWidth="1"/>
    <col min="6" max="6" width="22.5" customWidth="1"/>
    <col min="7" max="7" width="0" hidden="1" customWidth="1"/>
    <col min="8" max="13" width="26" customWidth="1"/>
    <col min="14" max="14" width="0" hidden="1" customWidth="1"/>
    <col min="258" max="258" width="55.375" customWidth="1"/>
    <col min="259" max="259" width="0" hidden="1" customWidth="1"/>
    <col min="260" max="261" width="24.625" customWidth="1"/>
    <col min="262" max="262" width="22.5" customWidth="1"/>
    <col min="263" max="263" width="0" hidden="1" customWidth="1"/>
    <col min="264" max="269" width="26" customWidth="1"/>
    <col min="270" max="270" width="0" hidden="1" customWidth="1"/>
    <col min="514" max="514" width="55.375" customWidth="1"/>
    <col min="515" max="515" width="0" hidden="1" customWidth="1"/>
    <col min="516" max="517" width="24.625" customWidth="1"/>
    <col min="518" max="518" width="22.5" customWidth="1"/>
    <col min="519" max="519" width="0" hidden="1" customWidth="1"/>
    <col min="520" max="525" width="26" customWidth="1"/>
    <col min="526" max="526" width="0" hidden="1" customWidth="1"/>
    <col min="770" max="770" width="55.375" customWidth="1"/>
    <col min="771" max="771" width="0" hidden="1" customWidth="1"/>
    <col min="772" max="773" width="24.625" customWidth="1"/>
    <col min="774" max="774" width="22.5" customWidth="1"/>
    <col min="775" max="775" width="0" hidden="1" customWidth="1"/>
    <col min="776" max="781" width="26" customWidth="1"/>
    <col min="782" max="782" width="0" hidden="1" customWidth="1"/>
    <col min="1026" max="1026" width="55.375" customWidth="1"/>
    <col min="1027" max="1027" width="0" hidden="1" customWidth="1"/>
    <col min="1028" max="1029" width="24.625" customWidth="1"/>
    <col min="1030" max="1030" width="22.5" customWidth="1"/>
    <col min="1031" max="1031" width="0" hidden="1" customWidth="1"/>
    <col min="1032" max="1037" width="26" customWidth="1"/>
    <col min="1038" max="1038" width="0" hidden="1" customWidth="1"/>
    <col min="1282" max="1282" width="55.375" customWidth="1"/>
    <col min="1283" max="1283" width="0" hidden="1" customWidth="1"/>
    <col min="1284" max="1285" width="24.625" customWidth="1"/>
    <col min="1286" max="1286" width="22.5" customWidth="1"/>
    <col min="1287" max="1287" width="0" hidden="1" customWidth="1"/>
    <col min="1288" max="1293" width="26" customWidth="1"/>
    <col min="1294" max="1294" width="0" hidden="1" customWidth="1"/>
    <col min="1538" max="1538" width="55.375" customWidth="1"/>
    <col min="1539" max="1539" width="0" hidden="1" customWidth="1"/>
    <col min="1540" max="1541" width="24.625" customWidth="1"/>
    <col min="1542" max="1542" width="22.5" customWidth="1"/>
    <col min="1543" max="1543" width="0" hidden="1" customWidth="1"/>
    <col min="1544" max="1549" width="26" customWidth="1"/>
    <col min="1550" max="1550" width="0" hidden="1" customWidth="1"/>
    <col min="1794" max="1794" width="55.375" customWidth="1"/>
    <col min="1795" max="1795" width="0" hidden="1" customWidth="1"/>
    <col min="1796" max="1797" width="24.625" customWidth="1"/>
    <col min="1798" max="1798" width="22.5" customWidth="1"/>
    <col min="1799" max="1799" width="0" hidden="1" customWidth="1"/>
    <col min="1800" max="1805" width="26" customWidth="1"/>
    <col min="1806" max="1806" width="0" hidden="1" customWidth="1"/>
    <col min="2050" max="2050" width="55.375" customWidth="1"/>
    <col min="2051" max="2051" width="0" hidden="1" customWidth="1"/>
    <col min="2052" max="2053" width="24.625" customWidth="1"/>
    <col min="2054" max="2054" width="22.5" customWidth="1"/>
    <col min="2055" max="2055" width="0" hidden="1" customWidth="1"/>
    <col min="2056" max="2061" width="26" customWidth="1"/>
    <col min="2062" max="2062" width="0" hidden="1" customWidth="1"/>
    <col min="2306" max="2306" width="55.375" customWidth="1"/>
    <col min="2307" max="2307" width="0" hidden="1" customWidth="1"/>
    <col min="2308" max="2309" width="24.625" customWidth="1"/>
    <col min="2310" max="2310" width="22.5" customWidth="1"/>
    <col min="2311" max="2311" width="0" hidden="1" customWidth="1"/>
    <col min="2312" max="2317" width="26" customWidth="1"/>
    <col min="2318" max="2318" width="0" hidden="1" customWidth="1"/>
    <col min="2562" max="2562" width="55.375" customWidth="1"/>
    <col min="2563" max="2563" width="0" hidden="1" customWidth="1"/>
    <col min="2564" max="2565" width="24.625" customWidth="1"/>
    <col min="2566" max="2566" width="22.5" customWidth="1"/>
    <col min="2567" max="2567" width="0" hidden="1" customWidth="1"/>
    <col min="2568" max="2573" width="26" customWidth="1"/>
    <col min="2574" max="2574" width="0" hidden="1" customWidth="1"/>
    <col min="2818" max="2818" width="55.375" customWidth="1"/>
    <col min="2819" max="2819" width="0" hidden="1" customWidth="1"/>
    <col min="2820" max="2821" width="24.625" customWidth="1"/>
    <col min="2822" max="2822" width="22.5" customWidth="1"/>
    <col min="2823" max="2823" width="0" hidden="1" customWidth="1"/>
    <col min="2824" max="2829" width="26" customWidth="1"/>
    <col min="2830" max="2830" width="0" hidden="1" customWidth="1"/>
    <col min="3074" max="3074" width="55.375" customWidth="1"/>
    <col min="3075" max="3075" width="0" hidden="1" customWidth="1"/>
    <col min="3076" max="3077" width="24.625" customWidth="1"/>
    <col min="3078" max="3078" width="22.5" customWidth="1"/>
    <col min="3079" max="3079" width="0" hidden="1" customWidth="1"/>
    <col min="3080" max="3085" width="26" customWidth="1"/>
    <col min="3086" max="3086" width="0" hidden="1" customWidth="1"/>
    <col min="3330" max="3330" width="55.375" customWidth="1"/>
    <col min="3331" max="3331" width="0" hidden="1" customWidth="1"/>
    <col min="3332" max="3333" width="24.625" customWidth="1"/>
    <col min="3334" max="3334" width="22.5" customWidth="1"/>
    <col min="3335" max="3335" width="0" hidden="1" customWidth="1"/>
    <col min="3336" max="3341" width="26" customWidth="1"/>
    <col min="3342" max="3342" width="0" hidden="1" customWidth="1"/>
    <col min="3586" max="3586" width="55.375" customWidth="1"/>
    <col min="3587" max="3587" width="0" hidden="1" customWidth="1"/>
    <col min="3588" max="3589" width="24.625" customWidth="1"/>
    <col min="3590" max="3590" width="22.5" customWidth="1"/>
    <col min="3591" max="3591" width="0" hidden="1" customWidth="1"/>
    <col min="3592" max="3597" width="26" customWidth="1"/>
    <col min="3598" max="3598" width="0" hidden="1" customWidth="1"/>
    <col min="3842" max="3842" width="55.375" customWidth="1"/>
    <col min="3843" max="3843" width="0" hidden="1" customWidth="1"/>
    <col min="3844" max="3845" width="24.625" customWidth="1"/>
    <col min="3846" max="3846" width="22.5" customWidth="1"/>
    <col min="3847" max="3847" width="0" hidden="1" customWidth="1"/>
    <col min="3848" max="3853" width="26" customWidth="1"/>
    <col min="3854" max="3854" width="0" hidden="1" customWidth="1"/>
    <col min="4098" max="4098" width="55.375" customWidth="1"/>
    <col min="4099" max="4099" width="0" hidden="1" customWidth="1"/>
    <col min="4100" max="4101" width="24.625" customWidth="1"/>
    <col min="4102" max="4102" width="22.5" customWidth="1"/>
    <col min="4103" max="4103" width="0" hidden="1" customWidth="1"/>
    <col min="4104" max="4109" width="26" customWidth="1"/>
    <col min="4110" max="4110" width="0" hidden="1" customWidth="1"/>
    <col min="4354" max="4354" width="55.375" customWidth="1"/>
    <col min="4355" max="4355" width="0" hidden="1" customWidth="1"/>
    <col min="4356" max="4357" width="24.625" customWidth="1"/>
    <col min="4358" max="4358" width="22.5" customWidth="1"/>
    <col min="4359" max="4359" width="0" hidden="1" customWidth="1"/>
    <col min="4360" max="4365" width="26" customWidth="1"/>
    <col min="4366" max="4366" width="0" hidden="1" customWidth="1"/>
    <col min="4610" max="4610" width="55.375" customWidth="1"/>
    <col min="4611" max="4611" width="0" hidden="1" customWidth="1"/>
    <col min="4612" max="4613" width="24.625" customWidth="1"/>
    <col min="4614" max="4614" width="22.5" customWidth="1"/>
    <col min="4615" max="4615" width="0" hidden="1" customWidth="1"/>
    <col min="4616" max="4621" width="26" customWidth="1"/>
    <col min="4622" max="4622" width="0" hidden="1" customWidth="1"/>
    <col min="4866" max="4866" width="55.375" customWidth="1"/>
    <col min="4867" max="4867" width="0" hidden="1" customWidth="1"/>
    <col min="4868" max="4869" width="24.625" customWidth="1"/>
    <col min="4870" max="4870" width="22.5" customWidth="1"/>
    <col min="4871" max="4871" width="0" hidden="1" customWidth="1"/>
    <col min="4872" max="4877" width="26" customWidth="1"/>
    <col min="4878" max="4878" width="0" hidden="1" customWidth="1"/>
    <col min="5122" max="5122" width="55.375" customWidth="1"/>
    <col min="5123" max="5123" width="0" hidden="1" customWidth="1"/>
    <col min="5124" max="5125" width="24.625" customWidth="1"/>
    <col min="5126" max="5126" width="22.5" customWidth="1"/>
    <col min="5127" max="5127" width="0" hidden="1" customWidth="1"/>
    <col min="5128" max="5133" width="26" customWidth="1"/>
    <col min="5134" max="5134" width="0" hidden="1" customWidth="1"/>
    <col min="5378" max="5378" width="55.375" customWidth="1"/>
    <col min="5379" max="5379" width="0" hidden="1" customWidth="1"/>
    <col min="5380" max="5381" width="24.625" customWidth="1"/>
    <col min="5382" max="5382" width="22.5" customWidth="1"/>
    <col min="5383" max="5383" width="0" hidden="1" customWidth="1"/>
    <col min="5384" max="5389" width="26" customWidth="1"/>
    <col min="5390" max="5390" width="0" hidden="1" customWidth="1"/>
    <col min="5634" max="5634" width="55.375" customWidth="1"/>
    <col min="5635" max="5635" width="0" hidden="1" customWidth="1"/>
    <col min="5636" max="5637" width="24.625" customWidth="1"/>
    <col min="5638" max="5638" width="22.5" customWidth="1"/>
    <col min="5639" max="5639" width="0" hidden="1" customWidth="1"/>
    <col min="5640" max="5645" width="26" customWidth="1"/>
    <col min="5646" max="5646" width="0" hidden="1" customWidth="1"/>
    <col min="5890" max="5890" width="55.375" customWidth="1"/>
    <col min="5891" max="5891" width="0" hidden="1" customWidth="1"/>
    <col min="5892" max="5893" width="24.625" customWidth="1"/>
    <col min="5894" max="5894" width="22.5" customWidth="1"/>
    <col min="5895" max="5895" width="0" hidden="1" customWidth="1"/>
    <col min="5896" max="5901" width="26" customWidth="1"/>
    <col min="5902" max="5902" width="0" hidden="1" customWidth="1"/>
    <col min="6146" max="6146" width="55.375" customWidth="1"/>
    <col min="6147" max="6147" width="0" hidden="1" customWidth="1"/>
    <col min="6148" max="6149" width="24.625" customWidth="1"/>
    <col min="6150" max="6150" width="22.5" customWidth="1"/>
    <col min="6151" max="6151" width="0" hidden="1" customWidth="1"/>
    <col min="6152" max="6157" width="26" customWidth="1"/>
    <col min="6158" max="6158" width="0" hidden="1" customWidth="1"/>
    <col min="6402" max="6402" width="55.375" customWidth="1"/>
    <col min="6403" max="6403" width="0" hidden="1" customWidth="1"/>
    <col min="6404" max="6405" width="24.625" customWidth="1"/>
    <col min="6406" max="6406" width="22.5" customWidth="1"/>
    <col min="6407" max="6407" width="0" hidden="1" customWidth="1"/>
    <col min="6408" max="6413" width="26" customWidth="1"/>
    <col min="6414" max="6414" width="0" hidden="1" customWidth="1"/>
    <col min="6658" max="6658" width="55.375" customWidth="1"/>
    <col min="6659" max="6659" width="0" hidden="1" customWidth="1"/>
    <col min="6660" max="6661" width="24.625" customWidth="1"/>
    <col min="6662" max="6662" width="22.5" customWidth="1"/>
    <col min="6663" max="6663" width="0" hidden="1" customWidth="1"/>
    <col min="6664" max="6669" width="26" customWidth="1"/>
    <col min="6670" max="6670" width="0" hidden="1" customWidth="1"/>
    <col min="6914" max="6914" width="55.375" customWidth="1"/>
    <col min="6915" max="6915" width="0" hidden="1" customWidth="1"/>
    <col min="6916" max="6917" width="24.625" customWidth="1"/>
    <col min="6918" max="6918" width="22.5" customWidth="1"/>
    <col min="6919" max="6919" width="0" hidden="1" customWidth="1"/>
    <col min="6920" max="6925" width="26" customWidth="1"/>
    <col min="6926" max="6926" width="0" hidden="1" customWidth="1"/>
    <col min="7170" max="7170" width="55.375" customWidth="1"/>
    <col min="7171" max="7171" width="0" hidden="1" customWidth="1"/>
    <col min="7172" max="7173" width="24.625" customWidth="1"/>
    <col min="7174" max="7174" width="22.5" customWidth="1"/>
    <col min="7175" max="7175" width="0" hidden="1" customWidth="1"/>
    <col min="7176" max="7181" width="26" customWidth="1"/>
    <col min="7182" max="7182" width="0" hidden="1" customWidth="1"/>
    <col min="7426" max="7426" width="55.375" customWidth="1"/>
    <col min="7427" max="7427" width="0" hidden="1" customWidth="1"/>
    <col min="7428" max="7429" width="24.625" customWidth="1"/>
    <col min="7430" max="7430" width="22.5" customWidth="1"/>
    <col min="7431" max="7431" width="0" hidden="1" customWidth="1"/>
    <col min="7432" max="7437" width="26" customWidth="1"/>
    <col min="7438" max="7438" width="0" hidden="1" customWidth="1"/>
    <col min="7682" max="7682" width="55.375" customWidth="1"/>
    <col min="7683" max="7683" width="0" hidden="1" customWidth="1"/>
    <col min="7684" max="7685" width="24.625" customWidth="1"/>
    <col min="7686" max="7686" width="22.5" customWidth="1"/>
    <col min="7687" max="7687" width="0" hidden="1" customWidth="1"/>
    <col min="7688" max="7693" width="26" customWidth="1"/>
    <col min="7694" max="7694" width="0" hidden="1" customWidth="1"/>
    <col min="7938" max="7938" width="55.375" customWidth="1"/>
    <col min="7939" max="7939" width="0" hidden="1" customWidth="1"/>
    <col min="7940" max="7941" width="24.625" customWidth="1"/>
    <col min="7942" max="7942" width="22.5" customWidth="1"/>
    <col min="7943" max="7943" width="0" hidden="1" customWidth="1"/>
    <col min="7944" max="7949" width="26" customWidth="1"/>
    <col min="7950" max="7950" width="0" hidden="1" customWidth="1"/>
    <col min="8194" max="8194" width="55.375" customWidth="1"/>
    <col min="8195" max="8195" width="0" hidden="1" customWidth="1"/>
    <col min="8196" max="8197" width="24.625" customWidth="1"/>
    <col min="8198" max="8198" width="22.5" customWidth="1"/>
    <col min="8199" max="8199" width="0" hidden="1" customWidth="1"/>
    <col min="8200" max="8205" width="26" customWidth="1"/>
    <col min="8206" max="8206" width="0" hidden="1" customWidth="1"/>
    <col min="8450" max="8450" width="55.375" customWidth="1"/>
    <col min="8451" max="8451" width="0" hidden="1" customWidth="1"/>
    <col min="8452" max="8453" width="24.625" customWidth="1"/>
    <col min="8454" max="8454" width="22.5" customWidth="1"/>
    <col min="8455" max="8455" width="0" hidden="1" customWidth="1"/>
    <col min="8456" max="8461" width="26" customWidth="1"/>
    <col min="8462" max="8462" width="0" hidden="1" customWidth="1"/>
    <col min="8706" max="8706" width="55.375" customWidth="1"/>
    <col min="8707" max="8707" width="0" hidden="1" customWidth="1"/>
    <col min="8708" max="8709" width="24.625" customWidth="1"/>
    <col min="8710" max="8710" width="22.5" customWidth="1"/>
    <col min="8711" max="8711" width="0" hidden="1" customWidth="1"/>
    <col min="8712" max="8717" width="26" customWidth="1"/>
    <col min="8718" max="8718" width="0" hidden="1" customWidth="1"/>
    <col min="8962" max="8962" width="55.375" customWidth="1"/>
    <col min="8963" max="8963" width="0" hidden="1" customWidth="1"/>
    <col min="8964" max="8965" width="24.625" customWidth="1"/>
    <col min="8966" max="8966" width="22.5" customWidth="1"/>
    <col min="8967" max="8967" width="0" hidden="1" customWidth="1"/>
    <col min="8968" max="8973" width="26" customWidth="1"/>
    <col min="8974" max="8974" width="0" hidden="1" customWidth="1"/>
    <col min="9218" max="9218" width="55.375" customWidth="1"/>
    <col min="9219" max="9219" width="0" hidden="1" customWidth="1"/>
    <col min="9220" max="9221" width="24.625" customWidth="1"/>
    <col min="9222" max="9222" width="22.5" customWidth="1"/>
    <col min="9223" max="9223" width="0" hidden="1" customWidth="1"/>
    <col min="9224" max="9229" width="26" customWidth="1"/>
    <col min="9230" max="9230" width="0" hidden="1" customWidth="1"/>
    <col min="9474" max="9474" width="55.375" customWidth="1"/>
    <col min="9475" max="9475" width="0" hidden="1" customWidth="1"/>
    <col min="9476" max="9477" width="24.625" customWidth="1"/>
    <col min="9478" max="9478" width="22.5" customWidth="1"/>
    <col min="9479" max="9479" width="0" hidden="1" customWidth="1"/>
    <col min="9480" max="9485" width="26" customWidth="1"/>
    <col min="9486" max="9486" width="0" hidden="1" customWidth="1"/>
    <col min="9730" max="9730" width="55.375" customWidth="1"/>
    <col min="9731" max="9731" width="0" hidden="1" customWidth="1"/>
    <col min="9732" max="9733" width="24.625" customWidth="1"/>
    <col min="9734" max="9734" width="22.5" customWidth="1"/>
    <col min="9735" max="9735" width="0" hidden="1" customWidth="1"/>
    <col min="9736" max="9741" width="26" customWidth="1"/>
    <col min="9742" max="9742" width="0" hidden="1" customWidth="1"/>
    <col min="9986" max="9986" width="55.375" customWidth="1"/>
    <col min="9987" max="9987" width="0" hidden="1" customWidth="1"/>
    <col min="9988" max="9989" width="24.625" customWidth="1"/>
    <col min="9990" max="9990" width="22.5" customWidth="1"/>
    <col min="9991" max="9991" width="0" hidden="1" customWidth="1"/>
    <col min="9992" max="9997" width="26" customWidth="1"/>
    <col min="9998" max="9998" width="0" hidden="1" customWidth="1"/>
    <col min="10242" max="10242" width="55.375" customWidth="1"/>
    <col min="10243" max="10243" width="0" hidden="1" customWidth="1"/>
    <col min="10244" max="10245" width="24.625" customWidth="1"/>
    <col min="10246" max="10246" width="22.5" customWidth="1"/>
    <col min="10247" max="10247" width="0" hidden="1" customWidth="1"/>
    <col min="10248" max="10253" width="26" customWidth="1"/>
    <col min="10254" max="10254" width="0" hidden="1" customWidth="1"/>
    <col min="10498" max="10498" width="55.375" customWidth="1"/>
    <col min="10499" max="10499" width="0" hidden="1" customWidth="1"/>
    <col min="10500" max="10501" width="24.625" customWidth="1"/>
    <col min="10502" max="10502" width="22.5" customWidth="1"/>
    <col min="10503" max="10503" width="0" hidden="1" customWidth="1"/>
    <col min="10504" max="10509" width="26" customWidth="1"/>
    <col min="10510" max="10510" width="0" hidden="1" customWidth="1"/>
    <col min="10754" max="10754" width="55.375" customWidth="1"/>
    <col min="10755" max="10755" width="0" hidden="1" customWidth="1"/>
    <col min="10756" max="10757" width="24.625" customWidth="1"/>
    <col min="10758" max="10758" width="22.5" customWidth="1"/>
    <col min="10759" max="10759" width="0" hidden="1" customWidth="1"/>
    <col min="10760" max="10765" width="26" customWidth="1"/>
    <col min="10766" max="10766" width="0" hidden="1" customWidth="1"/>
    <col min="11010" max="11010" width="55.375" customWidth="1"/>
    <col min="11011" max="11011" width="0" hidden="1" customWidth="1"/>
    <col min="11012" max="11013" width="24.625" customWidth="1"/>
    <col min="11014" max="11014" width="22.5" customWidth="1"/>
    <col min="11015" max="11015" width="0" hidden="1" customWidth="1"/>
    <col min="11016" max="11021" width="26" customWidth="1"/>
    <col min="11022" max="11022" width="0" hidden="1" customWidth="1"/>
    <col min="11266" max="11266" width="55.375" customWidth="1"/>
    <col min="11267" max="11267" width="0" hidden="1" customWidth="1"/>
    <col min="11268" max="11269" width="24.625" customWidth="1"/>
    <col min="11270" max="11270" width="22.5" customWidth="1"/>
    <col min="11271" max="11271" width="0" hidden="1" customWidth="1"/>
    <col min="11272" max="11277" width="26" customWidth="1"/>
    <col min="11278" max="11278" width="0" hidden="1" customWidth="1"/>
    <col min="11522" max="11522" width="55.375" customWidth="1"/>
    <col min="11523" max="11523" width="0" hidden="1" customWidth="1"/>
    <col min="11524" max="11525" width="24.625" customWidth="1"/>
    <col min="11526" max="11526" width="22.5" customWidth="1"/>
    <col min="11527" max="11527" width="0" hidden="1" customWidth="1"/>
    <col min="11528" max="11533" width="26" customWidth="1"/>
    <col min="11534" max="11534" width="0" hidden="1" customWidth="1"/>
    <col min="11778" max="11778" width="55.375" customWidth="1"/>
    <col min="11779" max="11779" width="0" hidden="1" customWidth="1"/>
    <col min="11780" max="11781" width="24.625" customWidth="1"/>
    <col min="11782" max="11782" width="22.5" customWidth="1"/>
    <col min="11783" max="11783" width="0" hidden="1" customWidth="1"/>
    <col min="11784" max="11789" width="26" customWidth="1"/>
    <col min="11790" max="11790" width="0" hidden="1" customWidth="1"/>
    <col min="12034" max="12034" width="55.375" customWidth="1"/>
    <col min="12035" max="12035" width="0" hidden="1" customWidth="1"/>
    <col min="12036" max="12037" width="24.625" customWidth="1"/>
    <col min="12038" max="12038" width="22.5" customWidth="1"/>
    <col min="12039" max="12039" width="0" hidden="1" customWidth="1"/>
    <col min="12040" max="12045" width="26" customWidth="1"/>
    <col min="12046" max="12046" width="0" hidden="1" customWidth="1"/>
    <col min="12290" max="12290" width="55.375" customWidth="1"/>
    <col min="12291" max="12291" width="0" hidden="1" customWidth="1"/>
    <col min="12292" max="12293" width="24.625" customWidth="1"/>
    <col min="12294" max="12294" width="22.5" customWidth="1"/>
    <col min="12295" max="12295" width="0" hidden="1" customWidth="1"/>
    <col min="12296" max="12301" width="26" customWidth="1"/>
    <col min="12302" max="12302" width="0" hidden="1" customWidth="1"/>
    <col min="12546" max="12546" width="55.375" customWidth="1"/>
    <col min="12547" max="12547" width="0" hidden="1" customWidth="1"/>
    <col min="12548" max="12549" width="24.625" customWidth="1"/>
    <col min="12550" max="12550" width="22.5" customWidth="1"/>
    <col min="12551" max="12551" width="0" hidden="1" customWidth="1"/>
    <col min="12552" max="12557" width="26" customWidth="1"/>
    <col min="12558" max="12558" width="0" hidden="1" customWidth="1"/>
    <col min="12802" max="12802" width="55.375" customWidth="1"/>
    <col min="12803" max="12803" width="0" hidden="1" customWidth="1"/>
    <col min="12804" max="12805" width="24.625" customWidth="1"/>
    <col min="12806" max="12806" width="22.5" customWidth="1"/>
    <col min="12807" max="12807" width="0" hidden="1" customWidth="1"/>
    <col min="12808" max="12813" width="26" customWidth="1"/>
    <col min="12814" max="12814" width="0" hidden="1" customWidth="1"/>
    <col min="13058" max="13058" width="55.375" customWidth="1"/>
    <col min="13059" max="13059" width="0" hidden="1" customWidth="1"/>
    <col min="13060" max="13061" width="24.625" customWidth="1"/>
    <col min="13062" max="13062" width="22.5" customWidth="1"/>
    <col min="13063" max="13063" width="0" hidden="1" customWidth="1"/>
    <col min="13064" max="13069" width="26" customWidth="1"/>
    <col min="13070" max="13070" width="0" hidden="1" customWidth="1"/>
    <col min="13314" max="13314" width="55.375" customWidth="1"/>
    <col min="13315" max="13315" width="0" hidden="1" customWidth="1"/>
    <col min="13316" max="13317" width="24.625" customWidth="1"/>
    <col min="13318" max="13318" width="22.5" customWidth="1"/>
    <col min="13319" max="13319" width="0" hidden="1" customWidth="1"/>
    <col min="13320" max="13325" width="26" customWidth="1"/>
    <col min="13326" max="13326" width="0" hidden="1" customWidth="1"/>
    <col min="13570" max="13570" width="55.375" customWidth="1"/>
    <col min="13571" max="13571" width="0" hidden="1" customWidth="1"/>
    <col min="13572" max="13573" width="24.625" customWidth="1"/>
    <col min="13574" max="13574" width="22.5" customWidth="1"/>
    <col min="13575" max="13575" width="0" hidden="1" customWidth="1"/>
    <col min="13576" max="13581" width="26" customWidth="1"/>
    <col min="13582" max="13582" width="0" hidden="1" customWidth="1"/>
    <col min="13826" max="13826" width="55.375" customWidth="1"/>
    <col min="13827" max="13827" width="0" hidden="1" customWidth="1"/>
    <col min="13828" max="13829" width="24.625" customWidth="1"/>
    <col min="13830" max="13830" width="22.5" customWidth="1"/>
    <col min="13831" max="13831" width="0" hidden="1" customWidth="1"/>
    <col min="13832" max="13837" width="26" customWidth="1"/>
    <col min="13838" max="13838" width="0" hidden="1" customWidth="1"/>
    <col min="14082" max="14082" width="55.375" customWidth="1"/>
    <col min="14083" max="14083" width="0" hidden="1" customWidth="1"/>
    <col min="14084" max="14085" width="24.625" customWidth="1"/>
    <col min="14086" max="14086" width="22.5" customWidth="1"/>
    <col min="14087" max="14087" width="0" hidden="1" customWidth="1"/>
    <col min="14088" max="14093" width="26" customWidth="1"/>
    <col min="14094" max="14094" width="0" hidden="1" customWidth="1"/>
    <col min="14338" max="14338" width="55.375" customWidth="1"/>
    <col min="14339" max="14339" width="0" hidden="1" customWidth="1"/>
    <col min="14340" max="14341" width="24.625" customWidth="1"/>
    <col min="14342" max="14342" width="22.5" customWidth="1"/>
    <col min="14343" max="14343" width="0" hidden="1" customWidth="1"/>
    <col min="14344" max="14349" width="26" customWidth="1"/>
    <col min="14350" max="14350" width="0" hidden="1" customWidth="1"/>
    <col min="14594" max="14594" width="55.375" customWidth="1"/>
    <col min="14595" max="14595" width="0" hidden="1" customWidth="1"/>
    <col min="14596" max="14597" width="24.625" customWidth="1"/>
    <col min="14598" max="14598" width="22.5" customWidth="1"/>
    <col min="14599" max="14599" width="0" hidden="1" customWidth="1"/>
    <col min="14600" max="14605" width="26" customWidth="1"/>
    <col min="14606" max="14606" width="0" hidden="1" customWidth="1"/>
    <col min="14850" max="14850" width="55.375" customWidth="1"/>
    <col min="14851" max="14851" width="0" hidden="1" customWidth="1"/>
    <col min="14852" max="14853" width="24.625" customWidth="1"/>
    <col min="14854" max="14854" width="22.5" customWidth="1"/>
    <col min="14855" max="14855" width="0" hidden="1" customWidth="1"/>
    <col min="14856" max="14861" width="26" customWidth="1"/>
    <col min="14862" max="14862" width="0" hidden="1" customWidth="1"/>
    <col min="15106" max="15106" width="55.375" customWidth="1"/>
    <col min="15107" max="15107" width="0" hidden="1" customWidth="1"/>
    <col min="15108" max="15109" width="24.625" customWidth="1"/>
    <col min="15110" max="15110" width="22.5" customWidth="1"/>
    <col min="15111" max="15111" width="0" hidden="1" customWidth="1"/>
    <col min="15112" max="15117" width="26" customWidth="1"/>
    <col min="15118" max="15118" width="0" hidden="1" customWidth="1"/>
    <col min="15362" max="15362" width="55.375" customWidth="1"/>
    <col min="15363" max="15363" width="0" hidden="1" customWidth="1"/>
    <col min="15364" max="15365" width="24.625" customWidth="1"/>
    <col min="15366" max="15366" width="22.5" customWidth="1"/>
    <col min="15367" max="15367" width="0" hidden="1" customWidth="1"/>
    <col min="15368" max="15373" width="26" customWidth="1"/>
    <col min="15374" max="15374" width="0" hidden="1" customWidth="1"/>
    <col min="15618" max="15618" width="55.375" customWidth="1"/>
    <col min="15619" max="15619" width="0" hidden="1" customWidth="1"/>
    <col min="15620" max="15621" width="24.625" customWidth="1"/>
    <col min="15622" max="15622" width="22.5" customWidth="1"/>
    <col min="15623" max="15623" width="0" hidden="1" customWidth="1"/>
    <col min="15624" max="15629" width="26" customWidth="1"/>
    <col min="15630" max="15630" width="0" hidden="1" customWidth="1"/>
    <col min="15874" max="15874" width="55.375" customWidth="1"/>
    <col min="15875" max="15875" width="0" hidden="1" customWidth="1"/>
    <col min="15876" max="15877" width="24.625" customWidth="1"/>
    <col min="15878" max="15878" width="22.5" customWidth="1"/>
    <col min="15879" max="15879" width="0" hidden="1" customWidth="1"/>
    <col min="15880" max="15885" width="26" customWidth="1"/>
    <col min="15886" max="15886" width="0" hidden="1" customWidth="1"/>
    <col min="16130" max="16130" width="55.375" customWidth="1"/>
    <col min="16131" max="16131" width="0" hidden="1" customWidth="1"/>
    <col min="16132" max="16133" width="24.625" customWidth="1"/>
    <col min="16134" max="16134" width="22.5" customWidth="1"/>
    <col min="16135" max="16135" width="0" hidden="1" customWidth="1"/>
    <col min="16136" max="16141" width="26" customWidth="1"/>
    <col min="16142" max="16142" width="0" hidden="1" customWidth="1"/>
  </cols>
  <sheetData>
    <row r="1" spans="1:14" ht="18.75" x14ac:dyDescent="0.3">
      <c r="A1" s="1"/>
      <c r="B1" s="2"/>
      <c r="C1" s="3"/>
      <c r="D1" s="4"/>
      <c r="E1" s="155"/>
      <c r="F1" s="3"/>
      <c r="G1" s="4"/>
      <c r="M1" s="156" t="s">
        <v>105</v>
      </c>
      <c r="N1" s="157"/>
    </row>
    <row r="2" spans="1:14" ht="62.25" customHeight="1" x14ac:dyDescent="0.25">
      <c r="A2" s="5" t="s">
        <v>106</v>
      </c>
      <c r="B2" s="5"/>
      <c r="C2" s="5"/>
      <c r="D2" s="5"/>
      <c r="E2" s="5"/>
      <c r="F2" s="5"/>
    </row>
    <row r="3" spans="1:14" ht="21.75" customHeight="1" thickBot="1" x14ac:dyDescent="0.3">
      <c r="A3" s="99" t="s">
        <v>107</v>
      </c>
      <c r="B3" s="99"/>
      <c r="C3" s="99"/>
      <c r="D3" s="99"/>
      <c r="E3" s="99"/>
      <c r="F3" s="99"/>
    </row>
    <row r="4" spans="1:14" ht="30.75" customHeight="1" thickBot="1" x14ac:dyDescent="0.3">
      <c r="A4" s="9" t="s">
        <v>2</v>
      </c>
      <c r="B4" s="9" t="s">
        <v>3</v>
      </c>
      <c r="C4" s="11" t="s">
        <v>108</v>
      </c>
      <c r="D4" s="12"/>
      <c r="E4" s="12"/>
      <c r="F4" s="13"/>
      <c r="G4" s="11" t="s">
        <v>109</v>
      </c>
      <c r="H4" s="12"/>
      <c r="I4" s="12"/>
      <c r="J4" s="12"/>
      <c r="K4" s="12" t="s">
        <v>110</v>
      </c>
      <c r="L4" s="12"/>
      <c r="M4" s="13"/>
      <c r="N4" s="158" t="s">
        <v>111</v>
      </c>
    </row>
    <row r="5" spans="1:14" ht="54" customHeight="1" thickBot="1" x14ac:dyDescent="0.3">
      <c r="A5" s="14"/>
      <c r="B5" s="14"/>
      <c r="C5" s="159" t="s">
        <v>7</v>
      </c>
      <c r="D5" s="17" t="s">
        <v>8</v>
      </c>
      <c r="E5" s="17" t="str">
        <f>'Додаток 4_ТЕ_БІР з ВКО'!E5</f>
        <v>2026 рік Розпорядження КМВА від 16.06.2026 року №131</v>
      </c>
      <c r="F5" s="18" t="s">
        <v>10</v>
      </c>
      <c r="G5" s="160" t="s">
        <v>7</v>
      </c>
      <c r="H5" s="161" t="s">
        <v>8</v>
      </c>
      <c r="I5" s="161" t="str">
        <f>E5</f>
        <v>2026 рік Розпорядження КМВА від 16.06.2026 року №131</v>
      </c>
      <c r="J5" s="159" t="s">
        <v>10</v>
      </c>
      <c r="K5" s="161" t="s">
        <v>8</v>
      </c>
      <c r="L5" s="161" t="str">
        <f>E5</f>
        <v>2026 рік Розпорядження КМВА від 16.06.2026 року №131</v>
      </c>
      <c r="M5" s="159" t="s">
        <v>10</v>
      </c>
      <c r="N5" s="162" t="s">
        <v>7</v>
      </c>
    </row>
    <row r="6" spans="1:14" ht="22.5" customHeight="1" thickBot="1" x14ac:dyDescent="0.3">
      <c r="A6" s="19"/>
      <c r="B6" s="19"/>
      <c r="C6" s="163" t="s">
        <v>11</v>
      </c>
      <c r="D6" s="22" t="s">
        <v>11</v>
      </c>
      <c r="E6" s="22" t="s">
        <v>11</v>
      </c>
      <c r="F6" s="22" t="s">
        <v>11</v>
      </c>
      <c r="G6" s="164" t="s">
        <v>11</v>
      </c>
      <c r="H6" s="164" t="s">
        <v>11</v>
      </c>
      <c r="I6" s="164" t="s">
        <v>11</v>
      </c>
      <c r="J6" s="165" t="s">
        <v>11</v>
      </c>
      <c r="K6" s="164" t="s">
        <v>11</v>
      </c>
      <c r="L6" s="164" t="s">
        <v>11</v>
      </c>
      <c r="M6" s="165" t="s">
        <v>11</v>
      </c>
      <c r="N6" s="164" t="s">
        <v>11</v>
      </c>
    </row>
    <row r="7" spans="1:14" ht="24" customHeight="1" thickTop="1" thickBot="1" x14ac:dyDescent="0.3">
      <c r="A7" s="166">
        <v>1</v>
      </c>
      <c r="B7" s="167">
        <v>2</v>
      </c>
      <c r="C7" s="168">
        <v>4</v>
      </c>
      <c r="D7" s="169"/>
      <c r="E7" s="169"/>
      <c r="F7" s="169">
        <v>5</v>
      </c>
      <c r="G7" s="170">
        <v>7</v>
      </c>
      <c r="H7" s="170"/>
      <c r="I7" s="170"/>
      <c r="J7" s="171">
        <v>8</v>
      </c>
      <c r="K7" s="170"/>
      <c r="L7" s="170"/>
      <c r="M7" s="171">
        <v>11</v>
      </c>
      <c r="N7" s="170">
        <v>13</v>
      </c>
    </row>
    <row r="8" spans="1:14" ht="22.5" customHeight="1" x14ac:dyDescent="0.25">
      <c r="A8" s="172">
        <v>1</v>
      </c>
      <c r="B8" s="173" t="s">
        <v>12</v>
      </c>
      <c r="C8" s="46">
        <f>C9+C12+C13</f>
        <v>6.36</v>
      </c>
      <c r="D8" s="46">
        <v>8.1999999999999993</v>
      </c>
      <c r="E8" s="46">
        <v>8.5027996101189753</v>
      </c>
      <c r="F8" s="46">
        <f>F9+F12+F13</f>
        <v>9.74</v>
      </c>
      <c r="G8" s="109">
        <f t="shared" ref="G8:N8" si="0">G9+G12+G13</f>
        <v>6.36</v>
      </c>
      <c r="H8" s="109"/>
      <c r="I8" s="109"/>
      <c r="J8" s="31">
        <f t="shared" si="0"/>
        <v>9.74</v>
      </c>
      <c r="K8" s="109"/>
      <c r="L8" s="109"/>
      <c r="M8" s="31">
        <f t="shared" si="0"/>
        <v>9.74</v>
      </c>
      <c r="N8" s="109">
        <f t="shared" si="0"/>
        <v>6.36</v>
      </c>
    </row>
    <row r="9" spans="1:14" ht="13.5" customHeight="1" x14ac:dyDescent="0.25">
      <c r="A9" s="172" t="s">
        <v>13</v>
      </c>
      <c r="B9" s="174" t="s">
        <v>14</v>
      </c>
      <c r="C9" s="37">
        <f>C11</f>
        <v>0.42</v>
      </c>
      <c r="D9" s="37">
        <v>0.37</v>
      </c>
      <c r="E9" s="37">
        <v>0.45007219087202882</v>
      </c>
      <c r="F9" s="37">
        <f>F11</f>
        <v>0.63</v>
      </c>
      <c r="G9" s="111">
        <f t="shared" ref="G9:N9" si="1">G11</f>
        <v>0.42</v>
      </c>
      <c r="H9" s="111"/>
      <c r="I9" s="111"/>
      <c r="J9" s="37">
        <f t="shared" si="1"/>
        <v>0.63</v>
      </c>
      <c r="K9" s="111"/>
      <c r="L9" s="111"/>
      <c r="M9" s="37">
        <f t="shared" si="1"/>
        <v>0.63</v>
      </c>
      <c r="N9" s="111">
        <f t="shared" si="1"/>
        <v>0.42</v>
      </c>
    </row>
    <row r="10" spans="1:14" ht="18" customHeight="1" x14ac:dyDescent="0.25">
      <c r="A10" s="175" t="s">
        <v>15</v>
      </c>
      <c r="B10" s="176" t="s">
        <v>22</v>
      </c>
      <c r="C10" s="177"/>
      <c r="D10" s="177"/>
      <c r="E10" s="177"/>
      <c r="F10" s="177"/>
      <c r="G10" s="178"/>
      <c r="H10" s="178"/>
      <c r="I10" s="178"/>
      <c r="J10" s="177"/>
      <c r="K10" s="178"/>
      <c r="L10" s="178"/>
      <c r="M10" s="177"/>
      <c r="N10" s="178"/>
    </row>
    <row r="11" spans="1:14" ht="15.75" customHeight="1" x14ac:dyDescent="0.25">
      <c r="A11" s="175" t="s">
        <v>17</v>
      </c>
      <c r="B11" s="176" t="s">
        <v>112</v>
      </c>
      <c r="C11" s="37">
        <v>0.42</v>
      </c>
      <c r="D11" s="37">
        <v>0.37</v>
      </c>
      <c r="E11" s="37">
        <v>0.45007219087202882</v>
      </c>
      <c r="F11" s="37">
        <f>'Додаток 3_ТЕ_населення з ВКО'!H19</f>
        <v>0.63</v>
      </c>
      <c r="G11" s="111">
        <v>0.42</v>
      </c>
      <c r="H11" s="111"/>
      <c r="I11" s="111"/>
      <c r="J11" s="37">
        <f>F11</f>
        <v>0.63</v>
      </c>
      <c r="K11" s="111"/>
      <c r="L11" s="111"/>
      <c r="M11" s="37">
        <f>F11</f>
        <v>0.63</v>
      </c>
      <c r="N11" s="111">
        <v>0.42</v>
      </c>
    </row>
    <row r="12" spans="1:14" ht="18.75" x14ac:dyDescent="0.25">
      <c r="A12" s="172" t="s">
        <v>35</v>
      </c>
      <c r="B12" s="174" t="s">
        <v>36</v>
      </c>
      <c r="C12" s="37">
        <v>4.7</v>
      </c>
      <c r="D12" s="37">
        <v>6.27</v>
      </c>
      <c r="E12" s="37">
        <v>6.4380866077136103</v>
      </c>
      <c r="F12" s="37">
        <f>'Додаток 3_ТЕ_населення з ВКО'!H20</f>
        <v>7.17</v>
      </c>
      <c r="G12" s="111">
        <v>4.7</v>
      </c>
      <c r="H12" s="111"/>
      <c r="I12" s="111"/>
      <c r="J12" s="37">
        <f t="shared" ref="J12:J17" si="2">F12</f>
        <v>7.17</v>
      </c>
      <c r="K12" s="111"/>
      <c r="L12" s="111"/>
      <c r="M12" s="37">
        <f t="shared" ref="M12:M17" si="3">F12</f>
        <v>7.17</v>
      </c>
      <c r="N12" s="111">
        <v>4.7</v>
      </c>
    </row>
    <row r="13" spans="1:14" ht="17.25" customHeight="1" x14ac:dyDescent="0.25">
      <c r="A13" s="172" t="s">
        <v>37</v>
      </c>
      <c r="B13" s="174" t="s">
        <v>113</v>
      </c>
      <c r="C13" s="179">
        <f>SUM(C14:C16)</f>
        <v>1.24</v>
      </c>
      <c r="D13" s="179">
        <v>1.56</v>
      </c>
      <c r="E13" s="179">
        <v>1.6146408115333359</v>
      </c>
      <c r="F13" s="37">
        <f>'Додаток 3_ТЕ_населення з ВКО'!H21</f>
        <v>1.94</v>
      </c>
      <c r="G13" s="180">
        <f>SUM(G14:G16)</f>
        <v>1.24</v>
      </c>
      <c r="H13" s="180"/>
      <c r="I13" s="180"/>
      <c r="J13" s="37">
        <f t="shared" si="2"/>
        <v>1.94</v>
      </c>
      <c r="K13" s="180"/>
      <c r="L13" s="180"/>
      <c r="M13" s="37">
        <f t="shared" si="3"/>
        <v>1.94</v>
      </c>
      <c r="N13" s="180">
        <f>SUM(N14:N16)</f>
        <v>1.24</v>
      </c>
    </row>
    <row r="14" spans="1:14" ht="15.75" customHeight="1" x14ac:dyDescent="0.25">
      <c r="A14" s="175" t="s">
        <v>39</v>
      </c>
      <c r="B14" s="176" t="s">
        <v>40</v>
      </c>
      <c r="C14" s="37">
        <v>1.03</v>
      </c>
      <c r="D14" s="37">
        <v>1.38</v>
      </c>
      <c r="E14" s="37">
        <v>1.4163790536969945</v>
      </c>
      <c r="F14" s="37">
        <f>'Додаток 3_ТЕ_населення з ВКО'!H22</f>
        <v>1.58</v>
      </c>
      <c r="G14" s="111">
        <v>1.03</v>
      </c>
      <c r="H14" s="111"/>
      <c r="I14" s="111"/>
      <c r="J14" s="37">
        <f t="shared" si="2"/>
        <v>1.58</v>
      </c>
      <c r="K14" s="111"/>
      <c r="L14" s="111"/>
      <c r="M14" s="37">
        <f t="shared" si="3"/>
        <v>1.58</v>
      </c>
      <c r="N14" s="111">
        <v>1.03</v>
      </c>
    </row>
    <row r="15" spans="1:14" ht="17.25" customHeight="1" x14ac:dyDescent="0.25">
      <c r="A15" s="175" t="s">
        <v>41</v>
      </c>
      <c r="B15" s="176" t="s">
        <v>42</v>
      </c>
      <c r="C15" s="37">
        <v>0.05</v>
      </c>
      <c r="D15" s="37">
        <v>0.05</v>
      </c>
      <c r="E15" s="37">
        <v>5.5492783277411306E-2</v>
      </c>
      <c r="F15" s="37">
        <f>'Додаток 3_ТЕ_населення з ВКО'!H23</f>
        <v>0.16</v>
      </c>
      <c r="G15" s="111">
        <v>0.05</v>
      </c>
      <c r="H15" s="111"/>
      <c r="I15" s="111"/>
      <c r="J15" s="37">
        <f t="shared" si="2"/>
        <v>0.16</v>
      </c>
      <c r="K15" s="111"/>
      <c r="L15" s="111"/>
      <c r="M15" s="37">
        <f t="shared" si="3"/>
        <v>0.16</v>
      </c>
      <c r="N15" s="111">
        <v>0.05</v>
      </c>
    </row>
    <row r="16" spans="1:14" ht="18.75" customHeight="1" x14ac:dyDescent="0.25">
      <c r="A16" s="175" t="s">
        <v>43</v>
      </c>
      <c r="B16" s="176" t="s">
        <v>51</v>
      </c>
      <c r="C16" s="37">
        <v>0.16</v>
      </c>
      <c r="D16" s="37">
        <v>0.13</v>
      </c>
      <c r="E16" s="37">
        <v>0.13276897455893016</v>
      </c>
      <c r="F16" s="37">
        <f>'Додаток 3_ТЕ_населення з ВКО'!H28</f>
        <v>0.2</v>
      </c>
      <c r="G16" s="111">
        <v>0.16</v>
      </c>
      <c r="H16" s="111"/>
      <c r="I16" s="111"/>
      <c r="J16" s="37">
        <f t="shared" si="2"/>
        <v>0.2</v>
      </c>
      <c r="K16" s="111"/>
      <c r="L16" s="111"/>
      <c r="M16" s="37">
        <f t="shared" si="3"/>
        <v>0.2</v>
      </c>
      <c r="N16" s="111">
        <v>0.16</v>
      </c>
    </row>
    <row r="17" spans="1:14" ht="17.25" customHeight="1" x14ac:dyDescent="0.25">
      <c r="A17" s="172" t="s">
        <v>52</v>
      </c>
      <c r="B17" s="174" t="s">
        <v>114</v>
      </c>
      <c r="C17" s="181">
        <v>0</v>
      </c>
      <c r="D17" s="181">
        <v>0</v>
      </c>
      <c r="E17" s="181">
        <v>0</v>
      </c>
      <c r="F17" s="181"/>
      <c r="G17" s="182">
        <v>0</v>
      </c>
      <c r="H17" s="182"/>
      <c r="I17" s="111"/>
      <c r="J17" s="37">
        <f t="shared" si="2"/>
        <v>0</v>
      </c>
      <c r="K17" s="182"/>
      <c r="L17" s="111"/>
      <c r="M17" s="37">
        <f t="shared" si="3"/>
        <v>0</v>
      </c>
      <c r="N17" s="182">
        <v>0</v>
      </c>
    </row>
    <row r="18" spans="1:14" ht="14.25" customHeight="1" x14ac:dyDescent="0.25">
      <c r="A18" s="183" t="s">
        <v>54</v>
      </c>
      <c r="B18" s="176" t="s">
        <v>55</v>
      </c>
      <c r="C18" s="37"/>
      <c r="D18" s="37"/>
      <c r="E18" s="37"/>
      <c r="F18" s="37"/>
      <c r="G18" s="111"/>
      <c r="H18" s="111"/>
      <c r="I18" s="111"/>
      <c r="J18" s="37"/>
      <c r="K18" s="111"/>
      <c r="L18" s="111"/>
      <c r="M18" s="37"/>
      <c r="N18" s="111"/>
    </row>
    <row r="19" spans="1:14" ht="21" customHeight="1" x14ac:dyDescent="0.25">
      <c r="A19" s="184" t="s">
        <v>56</v>
      </c>
      <c r="B19" s="176" t="s">
        <v>40</v>
      </c>
      <c r="C19" s="177"/>
      <c r="D19" s="177"/>
      <c r="E19" s="177"/>
      <c r="F19" s="177"/>
      <c r="G19" s="178"/>
      <c r="H19" s="178"/>
      <c r="I19" s="178"/>
      <c r="J19" s="177"/>
      <c r="K19" s="178"/>
      <c r="L19" s="178"/>
      <c r="M19" s="177"/>
      <c r="N19" s="178"/>
    </row>
    <row r="20" spans="1:14" ht="17.25" customHeight="1" x14ac:dyDescent="0.25">
      <c r="A20" s="184" t="s">
        <v>57</v>
      </c>
      <c r="B20" s="176" t="s">
        <v>58</v>
      </c>
      <c r="C20" s="177"/>
      <c r="D20" s="177"/>
      <c r="E20" s="177"/>
      <c r="F20" s="177"/>
      <c r="G20" s="178"/>
      <c r="H20" s="178"/>
      <c r="I20" s="178"/>
      <c r="J20" s="177"/>
      <c r="K20" s="178"/>
      <c r="L20" s="178"/>
      <c r="M20" s="177"/>
      <c r="N20" s="178"/>
    </row>
    <row r="21" spans="1:14" ht="18" customHeight="1" x14ac:dyDescent="0.25">
      <c r="A21" s="185">
        <v>2</v>
      </c>
      <c r="B21" s="186" t="s">
        <v>115</v>
      </c>
      <c r="C21" s="181">
        <v>0</v>
      </c>
      <c r="D21" s="181">
        <v>0</v>
      </c>
      <c r="E21" s="181">
        <v>0</v>
      </c>
      <c r="F21" s="181">
        <v>0</v>
      </c>
      <c r="G21" s="182">
        <v>0</v>
      </c>
      <c r="H21" s="182"/>
      <c r="I21" s="182"/>
      <c r="J21" s="181">
        <v>0</v>
      </c>
      <c r="K21" s="182"/>
      <c r="L21" s="182"/>
      <c r="M21" s="181">
        <v>0</v>
      </c>
      <c r="N21" s="182">
        <v>0</v>
      </c>
    </row>
    <row r="22" spans="1:14" ht="16.5" customHeight="1" x14ac:dyDescent="0.25">
      <c r="A22" s="183" t="s">
        <v>60</v>
      </c>
      <c r="B22" s="176" t="s">
        <v>55</v>
      </c>
      <c r="C22" s="181"/>
      <c r="D22" s="181"/>
      <c r="E22" s="181"/>
      <c r="F22" s="181"/>
      <c r="G22" s="182"/>
      <c r="H22" s="182"/>
      <c r="I22" s="182"/>
      <c r="J22" s="181"/>
      <c r="K22" s="182"/>
      <c r="L22" s="182"/>
      <c r="M22" s="181"/>
      <c r="N22" s="182"/>
    </row>
    <row r="23" spans="1:14" ht="18.75" customHeight="1" x14ac:dyDescent="0.25">
      <c r="A23" s="183" t="s">
        <v>61</v>
      </c>
      <c r="B23" s="176" t="s">
        <v>40</v>
      </c>
      <c r="C23" s="181"/>
      <c r="D23" s="181"/>
      <c r="E23" s="181"/>
      <c r="F23" s="181"/>
      <c r="G23" s="182"/>
      <c r="H23" s="182"/>
      <c r="I23" s="182"/>
      <c r="J23" s="181"/>
      <c r="K23" s="182"/>
      <c r="L23" s="182"/>
      <c r="M23" s="181"/>
      <c r="N23" s="182"/>
    </row>
    <row r="24" spans="1:14" ht="17.25" customHeight="1" x14ac:dyDescent="0.25">
      <c r="A24" s="183" t="s">
        <v>62</v>
      </c>
      <c r="B24" s="176" t="s">
        <v>58</v>
      </c>
      <c r="C24" s="181"/>
      <c r="D24" s="181"/>
      <c r="E24" s="181"/>
      <c r="F24" s="181"/>
      <c r="G24" s="182"/>
      <c r="H24" s="182"/>
      <c r="I24" s="182"/>
      <c r="J24" s="181"/>
      <c r="K24" s="182"/>
      <c r="L24" s="182"/>
      <c r="M24" s="181"/>
      <c r="N24" s="182"/>
    </row>
    <row r="25" spans="1:14" ht="15.75" customHeight="1" x14ac:dyDescent="0.25">
      <c r="A25" s="172">
        <v>3</v>
      </c>
      <c r="B25" s="187" t="s">
        <v>116</v>
      </c>
      <c r="C25" s="181">
        <v>0</v>
      </c>
      <c r="D25" s="181">
        <v>0</v>
      </c>
      <c r="E25" s="181">
        <v>0</v>
      </c>
      <c r="F25" s="181">
        <v>0</v>
      </c>
      <c r="G25" s="182">
        <v>0</v>
      </c>
      <c r="H25" s="182"/>
      <c r="I25" s="182"/>
      <c r="J25" s="181">
        <v>0</v>
      </c>
      <c r="K25" s="182"/>
      <c r="L25" s="182"/>
      <c r="M25" s="181">
        <v>0</v>
      </c>
      <c r="N25" s="182">
        <v>0</v>
      </c>
    </row>
    <row r="26" spans="1:14" ht="13.5" customHeight="1" x14ac:dyDescent="0.25">
      <c r="A26" s="175" t="s">
        <v>64</v>
      </c>
      <c r="B26" s="176" t="s">
        <v>55</v>
      </c>
      <c r="C26" s="181"/>
      <c r="D26" s="181"/>
      <c r="E26" s="181"/>
      <c r="F26" s="181"/>
      <c r="G26" s="182"/>
      <c r="H26" s="182"/>
      <c r="I26" s="182"/>
      <c r="J26" s="181"/>
      <c r="K26" s="182"/>
      <c r="L26" s="182"/>
      <c r="M26" s="181"/>
      <c r="N26" s="182"/>
    </row>
    <row r="27" spans="1:14" ht="16.5" customHeight="1" x14ac:dyDescent="0.25">
      <c r="A27" s="175" t="s">
        <v>65</v>
      </c>
      <c r="B27" s="176" t="s">
        <v>40</v>
      </c>
      <c r="C27" s="181"/>
      <c r="D27" s="181"/>
      <c r="E27" s="181"/>
      <c r="F27" s="181"/>
      <c r="G27" s="182"/>
      <c r="H27" s="182"/>
      <c r="I27" s="182"/>
      <c r="J27" s="181"/>
      <c r="K27" s="182"/>
      <c r="L27" s="182"/>
      <c r="M27" s="181"/>
      <c r="N27" s="182"/>
    </row>
    <row r="28" spans="1:14" ht="15.75" customHeight="1" x14ac:dyDescent="0.25">
      <c r="A28" s="175" t="s">
        <v>66</v>
      </c>
      <c r="B28" s="176" t="s">
        <v>58</v>
      </c>
      <c r="C28" s="181"/>
      <c r="D28" s="181"/>
      <c r="E28" s="181"/>
      <c r="F28" s="181"/>
      <c r="G28" s="182"/>
      <c r="H28" s="182"/>
      <c r="I28" s="182"/>
      <c r="J28" s="181"/>
      <c r="K28" s="182"/>
      <c r="L28" s="182"/>
      <c r="M28" s="181"/>
      <c r="N28" s="182"/>
    </row>
    <row r="29" spans="1:14" ht="18.75" customHeight="1" x14ac:dyDescent="0.25">
      <c r="A29" s="172">
        <v>4</v>
      </c>
      <c r="B29" s="187" t="s">
        <v>67</v>
      </c>
      <c r="C29" s="181">
        <v>0</v>
      </c>
      <c r="D29" s="181">
        <v>0</v>
      </c>
      <c r="E29" s="181">
        <v>0</v>
      </c>
      <c r="F29" s="181">
        <v>0</v>
      </c>
      <c r="G29" s="182">
        <v>0</v>
      </c>
      <c r="H29" s="182"/>
      <c r="I29" s="182"/>
      <c r="J29" s="181">
        <v>0</v>
      </c>
      <c r="K29" s="182"/>
      <c r="L29" s="182"/>
      <c r="M29" s="181">
        <v>0</v>
      </c>
      <c r="N29" s="182">
        <v>0</v>
      </c>
    </row>
    <row r="30" spans="1:14" ht="18" customHeight="1" x14ac:dyDescent="0.25">
      <c r="A30" s="172">
        <v>5</v>
      </c>
      <c r="B30" s="188" t="s">
        <v>68</v>
      </c>
      <c r="C30" s="181"/>
      <c r="D30" s="181"/>
      <c r="E30" s="181"/>
      <c r="F30" s="181"/>
      <c r="G30" s="182"/>
      <c r="H30" s="182"/>
      <c r="I30" s="182"/>
      <c r="J30" s="181"/>
      <c r="K30" s="182"/>
      <c r="L30" s="182"/>
      <c r="M30" s="181"/>
      <c r="N30" s="182"/>
    </row>
    <row r="31" spans="1:14" ht="18" customHeight="1" x14ac:dyDescent="0.25">
      <c r="A31" s="172">
        <v>6</v>
      </c>
      <c r="B31" s="187" t="s">
        <v>69</v>
      </c>
      <c r="C31" s="46">
        <f>C8+C21+C25+C29</f>
        <v>6.36</v>
      </c>
      <c r="D31" s="46">
        <v>8.1999999999999993</v>
      </c>
      <c r="E31" s="46">
        <v>8.5027996101189753</v>
      </c>
      <c r="F31" s="46">
        <f>F8+F21+F25+F29</f>
        <v>9.74</v>
      </c>
      <c r="G31" s="113">
        <f t="shared" ref="G31:N31" si="4">G8+G21+G25+G29</f>
        <v>6.36</v>
      </c>
      <c r="H31" s="113"/>
      <c r="I31" s="113"/>
      <c r="J31" s="46">
        <f t="shared" si="4"/>
        <v>9.74</v>
      </c>
      <c r="K31" s="113"/>
      <c r="L31" s="113"/>
      <c r="M31" s="46">
        <f t="shared" si="4"/>
        <v>9.74</v>
      </c>
      <c r="N31" s="113">
        <f t="shared" si="4"/>
        <v>6.36</v>
      </c>
    </row>
    <row r="32" spans="1:14" ht="18" customHeight="1" x14ac:dyDescent="0.25">
      <c r="A32" s="172">
        <v>7</v>
      </c>
      <c r="B32" s="189" t="s">
        <v>70</v>
      </c>
      <c r="C32" s="181"/>
      <c r="D32" s="181"/>
      <c r="E32" s="181"/>
      <c r="F32" s="181"/>
      <c r="G32" s="182"/>
      <c r="H32" s="182"/>
      <c r="I32" s="182"/>
      <c r="J32" s="181"/>
      <c r="K32" s="182"/>
      <c r="L32" s="182"/>
      <c r="M32" s="181"/>
      <c r="N32" s="182"/>
    </row>
    <row r="33" spans="1:14" ht="18" customHeight="1" x14ac:dyDescent="0.25">
      <c r="A33" s="172">
        <v>8</v>
      </c>
      <c r="B33" s="86" t="s">
        <v>71</v>
      </c>
      <c r="C33" s="37">
        <v>0</v>
      </c>
      <c r="D33" s="37">
        <v>0</v>
      </c>
      <c r="E33" s="37">
        <v>0</v>
      </c>
      <c r="F33" s="37">
        <v>0</v>
      </c>
      <c r="G33" s="111">
        <v>0</v>
      </c>
      <c r="H33" s="111"/>
      <c r="I33" s="111"/>
      <c r="J33" s="37">
        <f>'Додаток 2_ТЕ_БІР без ВКО'!F44</f>
        <v>0</v>
      </c>
      <c r="K33" s="111"/>
      <c r="L33" s="111"/>
      <c r="M33" s="37">
        <f>'Додаток 2_ТЕ_БІР без ВКО'!J44</f>
        <v>0</v>
      </c>
      <c r="N33" s="111">
        <v>0</v>
      </c>
    </row>
    <row r="34" spans="1:14" ht="25.5" customHeight="1" x14ac:dyDescent="0.25">
      <c r="A34" s="172">
        <v>9</v>
      </c>
      <c r="B34" s="173" t="s">
        <v>117</v>
      </c>
      <c r="C34" s="46">
        <f>(C39+C37)/0.82</f>
        <v>174.89024390243904</v>
      </c>
      <c r="D34" s="46">
        <v>307.63634146341468</v>
      </c>
      <c r="E34" s="46">
        <v>389.97525851756677</v>
      </c>
      <c r="F34" s="46">
        <f>(F39+F37)/0.82</f>
        <v>249.35365853658539</v>
      </c>
      <c r="G34" s="113">
        <f t="shared" ref="G34:N34" si="5">(G39+G37)/0.82</f>
        <v>0.31024390243902444</v>
      </c>
      <c r="H34" s="113"/>
      <c r="I34" s="113"/>
      <c r="J34" s="46">
        <f t="shared" si="5"/>
        <v>249.35317073170734</v>
      </c>
      <c r="K34" s="113"/>
      <c r="L34" s="113"/>
      <c r="M34" s="46">
        <f t="shared" si="5"/>
        <v>249.35317073170734</v>
      </c>
      <c r="N34" s="113">
        <f t="shared" si="5"/>
        <v>0.31024390243902444</v>
      </c>
    </row>
    <row r="35" spans="1:14" ht="17.25" customHeight="1" x14ac:dyDescent="0.25">
      <c r="A35" s="183" t="s">
        <v>73</v>
      </c>
      <c r="B35" s="190" t="s">
        <v>74</v>
      </c>
      <c r="C35" s="37">
        <f>C34*0.18</f>
        <v>31.480243902439025</v>
      </c>
      <c r="D35" s="37">
        <v>55.374541463414637</v>
      </c>
      <c r="E35" s="37">
        <v>70.195546533162016</v>
      </c>
      <c r="F35" s="37">
        <f>F34*0.18</f>
        <v>44.883658536585365</v>
      </c>
      <c r="G35" s="111">
        <f t="shared" ref="G35:N35" si="6">G34*0.18</f>
        <v>5.5843902439024401E-2</v>
      </c>
      <c r="H35" s="111"/>
      <c r="I35" s="111"/>
      <c r="J35" s="37">
        <f t="shared" si="6"/>
        <v>44.883570731707316</v>
      </c>
      <c r="K35" s="111"/>
      <c r="L35" s="111"/>
      <c r="M35" s="37">
        <f t="shared" si="6"/>
        <v>44.883570731707316</v>
      </c>
      <c r="N35" s="111">
        <f t="shared" si="6"/>
        <v>5.5843902439024401E-2</v>
      </c>
    </row>
    <row r="36" spans="1:14" ht="18" customHeight="1" x14ac:dyDescent="0.25">
      <c r="A36" s="183" t="s">
        <v>75</v>
      </c>
      <c r="B36" s="190" t="s">
        <v>76</v>
      </c>
      <c r="C36" s="181"/>
      <c r="D36" s="181"/>
      <c r="E36" s="181"/>
      <c r="F36" s="181"/>
      <c r="G36" s="182"/>
      <c r="H36" s="182"/>
      <c r="I36" s="182"/>
      <c r="J36" s="181"/>
      <c r="K36" s="182"/>
      <c r="L36" s="182"/>
      <c r="M36" s="181"/>
      <c r="N36" s="182"/>
    </row>
    <row r="37" spans="1:14" ht="30" customHeight="1" x14ac:dyDescent="0.25">
      <c r="A37" s="183" t="s">
        <v>77</v>
      </c>
      <c r="B37" s="190" t="s">
        <v>99</v>
      </c>
      <c r="C37" s="37">
        <v>143.16</v>
      </c>
      <c r="D37" s="37">
        <v>251.94</v>
      </c>
      <c r="E37" s="37">
        <v>319.44</v>
      </c>
      <c r="F37" s="37">
        <f>F38</f>
        <v>204.08</v>
      </c>
      <c r="G37" s="111">
        <v>0</v>
      </c>
      <c r="H37" s="111"/>
      <c r="I37" s="111"/>
      <c r="J37" s="37">
        <f>J38</f>
        <v>204.08</v>
      </c>
      <c r="K37" s="111"/>
      <c r="L37" s="111"/>
      <c r="M37" s="37">
        <f>M38</f>
        <v>204.08</v>
      </c>
      <c r="N37" s="111">
        <v>0</v>
      </c>
    </row>
    <row r="38" spans="1:14" ht="19.5" customHeight="1" x14ac:dyDescent="0.25">
      <c r="A38" s="191" t="s">
        <v>100</v>
      </c>
      <c r="B38" s="192" t="s">
        <v>101</v>
      </c>
      <c r="C38" s="37">
        <v>143.16</v>
      </c>
      <c r="D38" s="37">
        <v>251.94</v>
      </c>
      <c r="E38" s="37">
        <v>319.44</v>
      </c>
      <c r="F38" s="37">
        <f>'Додаток 3_ТЕ_населення з ВКО'!H50</f>
        <v>204.08</v>
      </c>
      <c r="G38" s="111">
        <v>0</v>
      </c>
      <c r="H38" s="111"/>
      <c r="I38" s="111"/>
      <c r="J38" s="37">
        <f>F38</f>
        <v>204.08</v>
      </c>
      <c r="K38" s="111"/>
      <c r="L38" s="111"/>
      <c r="M38" s="37">
        <f>F38</f>
        <v>204.08</v>
      </c>
      <c r="N38" s="111">
        <v>0</v>
      </c>
    </row>
    <row r="39" spans="1:14" ht="18" customHeight="1" x14ac:dyDescent="0.25">
      <c r="A39" s="183" t="s">
        <v>79</v>
      </c>
      <c r="B39" s="190" t="s">
        <v>80</v>
      </c>
      <c r="C39" s="37">
        <v>0.25</v>
      </c>
      <c r="D39" s="37">
        <v>0.33</v>
      </c>
      <c r="E39" s="37">
        <v>0.33971198440475903</v>
      </c>
      <c r="F39" s="37">
        <f>'Додаток 3_ТЕ_населення з ВКО'!H51</f>
        <v>0.39</v>
      </c>
      <c r="G39" s="111">
        <f t="shared" ref="G39:N39" si="7">G31*0.04</f>
        <v>0.25440000000000002</v>
      </c>
      <c r="H39" s="111"/>
      <c r="I39" s="111"/>
      <c r="J39" s="37">
        <f t="shared" si="7"/>
        <v>0.3896</v>
      </c>
      <c r="K39" s="111"/>
      <c r="L39" s="111"/>
      <c r="M39" s="37">
        <f t="shared" si="7"/>
        <v>0.3896</v>
      </c>
      <c r="N39" s="111">
        <f t="shared" si="7"/>
        <v>0.25440000000000002</v>
      </c>
    </row>
    <row r="40" spans="1:14" ht="18" customHeight="1" x14ac:dyDescent="0.25">
      <c r="A40" s="183" t="s">
        <v>81</v>
      </c>
      <c r="B40" s="190" t="s">
        <v>82</v>
      </c>
      <c r="C40" s="181"/>
      <c r="D40" s="181"/>
      <c r="E40" s="181"/>
      <c r="F40" s="181"/>
      <c r="G40" s="182"/>
      <c r="H40" s="182"/>
      <c r="I40" s="182"/>
      <c r="J40" s="181"/>
      <c r="K40" s="182"/>
      <c r="L40" s="182"/>
      <c r="M40" s="181"/>
      <c r="N40" s="182"/>
    </row>
    <row r="41" spans="1:14" ht="21" customHeight="1" x14ac:dyDescent="0.25">
      <c r="A41" s="172">
        <v>10</v>
      </c>
      <c r="B41" s="187" t="s">
        <v>118</v>
      </c>
      <c r="C41" s="46">
        <f>C31+C33+C34</f>
        <v>181.25024390243905</v>
      </c>
      <c r="D41" s="46">
        <v>315.83634146341467</v>
      </c>
      <c r="E41" s="46">
        <v>398.47805812768576</v>
      </c>
      <c r="F41" s="46">
        <f>F31+F33+F34</f>
        <v>259.09365853658539</v>
      </c>
      <c r="G41" s="113">
        <f>G31+G33+G34</f>
        <v>6.670243902439025</v>
      </c>
      <c r="H41" s="113"/>
      <c r="I41" s="113"/>
      <c r="J41" s="46">
        <f>ROUND(J31+J33+J34,2)</f>
        <v>259.08999999999997</v>
      </c>
      <c r="K41" s="113"/>
      <c r="L41" s="113"/>
      <c r="M41" s="46">
        <f>ROUND(M31+M33+M34,2)</f>
        <v>259.08999999999997</v>
      </c>
      <c r="N41" s="113">
        <f>N31+N33+N34</f>
        <v>6.670243902439025</v>
      </c>
    </row>
    <row r="42" spans="1:14" ht="21" customHeight="1" x14ac:dyDescent="0.25">
      <c r="A42" s="193">
        <v>11</v>
      </c>
      <c r="B42" s="190" t="s">
        <v>84</v>
      </c>
      <c r="C42" s="37">
        <f>C41*0.2</f>
        <v>36.250048780487809</v>
      </c>
      <c r="D42" s="37">
        <v>63.167268292682934</v>
      </c>
      <c r="E42" s="37">
        <v>79.695611625537154</v>
      </c>
      <c r="F42" s="37">
        <f>ROUND(F41*0.2,2)</f>
        <v>51.82</v>
      </c>
      <c r="G42" s="111">
        <f t="shared" ref="G42:N42" si="8">G41*0.2</f>
        <v>1.3340487804878052</v>
      </c>
      <c r="H42" s="111"/>
      <c r="I42" s="111"/>
      <c r="J42" s="37">
        <f t="shared" si="8"/>
        <v>51.817999999999998</v>
      </c>
      <c r="K42" s="111"/>
      <c r="L42" s="111"/>
      <c r="M42" s="37">
        <f t="shared" si="8"/>
        <v>51.817999999999998</v>
      </c>
      <c r="N42" s="111">
        <f t="shared" si="8"/>
        <v>1.3340487804878052</v>
      </c>
    </row>
    <row r="43" spans="1:14" ht="27.75" customHeight="1" thickBot="1" x14ac:dyDescent="0.3">
      <c r="A43" s="21">
        <v>12</v>
      </c>
      <c r="B43" s="194" t="s">
        <v>119</v>
      </c>
      <c r="C43" s="76">
        <f>C41+C42</f>
        <v>217.50029268292687</v>
      </c>
      <c r="D43" s="76">
        <v>379.01360975609759</v>
      </c>
      <c r="E43" s="76">
        <v>478.18</v>
      </c>
      <c r="F43" s="76">
        <f>ROUND(F41+F42,2)</f>
        <v>310.91000000000003</v>
      </c>
      <c r="G43" s="122">
        <f>G41+G42</f>
        <v>8.004292682926831</v>
      </c>
      <c r="H43" s="122"/>
      <c r="I43" s="122"/>
      <c r="J43" s="76">
        <f>J41+J42</f>
        <v>310.90799999999996</v>
      </c>
      <c r="K43" s="122"/>
      <c r="L43" s="122"/>
      <c r="M43" s="76">
        <f>M41+M42</f>
        <v>310.90799999999996</v>
      </c>
      <c r="N43" s="122">
        <f>N41+N42</f>
        <v>8.004292682926831</v>
      </c>
    </row>
    <row r="44" spans="1:14" ht="48" customHeight="1" x14ac:dyDescent="0.25">
      <c r="A44" s="124" t="s">
        <v>120</v>
      </c>
      <c r="B44" s="124"/>
      <c r="C44" s="124"/>
      <c r="D44" s="124"/>
      <c r="E44" s="124"/>
      <c r="F44" s="124"/>
    </row>
    <row r="45" spans="1:14" ht="18.75" x14ac:dyDescent="0.25">
      <c r="A45" s="81"/>
      <c r="B45" s="82" t="s">
        <v>87</v>
      </c>
      <c r="C45" s="80"/>
      <c r="D45" s="82"/>
      <c r="E45" s="82"/>
      <c r="F45" s="82" t="s">
        <v>88</v>
      </c>
      <c r="G45" s="86"/>
      <c r="H45" s="86"/>
      <c r="I45" s="87"/>
      <c r="J45" s="88"/>
      <c r="K45" s="81"/>
      <c r="L45" s="81"/>
      <c r="M45" s="81"/>
    </row>
    <row r="46" spans="1:14" ht="15.75" customHeight="1" x14ac:dyDescent="0.25">
      <c r="A46" s="81"/>
      <c r="B46" s="89" t="s">
        <v>89</v>
      </c>
      <c r="C46" s="90" t="s">
        <v>90</v>
      </c>
      <c r="D46" s="83"/>
      <c r="E46" s="83"/>
      <c r="F46" s="91"/>
      <c r="G46" s="86"/>
      <c r="H46" s="86"/>
      <c r="I46" s="87"/>
      <c r="J46" s="88"/>
      <c r="K46" s="81"/>
      <c r="L46" s="81"/>
      <c r="M46" s="81"/>
    </row>
  </sheetData>
  <mergeCells count="13">
    <mergeCell ref="A44:F44"/>
    <mergeCell ref="I45:J45"/>
    <mergeCell ref="I46:J46"/>
    <mergeCell ref="C1:D1"/>
    <mergeCell ref="F1:G1"/>
    <mergeCell ref="M1:N1"/>
    <mergeCell ref="A2:F2"/>
    <mergeCell ref="A3:F3"/>
    <mergeCell ref="A4:A6"/>
    <mergeCell ref="B4:B6"/>
    <mergeCell ref="C4:F4"/>
    <mergeCell ref="G4:J4"/>
    <mergeCell ref="K4:M4"/>
  </mergeCells>
  <pageMargins left="0.7" right="0.7" top="0.75" bottom="0.75" header="0.3" footer="0.3"/>
  <pageSetup paperSize="8"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35A47-17AE-4653-A4EE-8D3320A13DBD}">
  <sheetPr>
    <tabColor rgb="FFFF0000"/>
    <pageSetUpPr fitToPage="1"/>
  </sheetPr>
  <dimension ref="A1:V47"/>
  <sheetViews>
    <sheetView view="pageBreakPreview" topLeftCell="A22" zoomScale="75" zoomScaleNormal="100" zoomScaleSheetLayoutView="75" workbookViewId="0">
      <selection activeCell="M23" sqref="M23"/>
    </sheetView>
  </sheetViews>
  <sheetFormatPr defaultRowHeight="15.75" x14ac:dyDescent="0.25"/>
  <cols>
    <col min="1" max="1" width="11" customWidth="1"/>
    <col min="2" max="2" width="53.75" customWidth="1"/>
    <col min="3" max="3" width="19.875" hidden="1" customWidth="1"/>
    <col min="4" max="6" width="19.875" customWidth="1"/>
    <col min="7" max="7" width="19.875" hidden="1" customWidth="1"/>
    <col min="8" max="10" width="19.875" customWidth="1"/>
    <col min="11" max="11" width="19.875" hidden="1" customWidth="1"/>
    <col min="12" max="14" width="19.875" customWidth="1"/>
    <col min="15" max="15" width="19.875" hidden="1" customWidth="1"/>
    <col min="16" max="18" width="19.875" customWidth="1"/>
    <col min="257" max="257" width="11" customWidth="1"/>
    <col min="258" max="258" width="53.75" customWidth="1"/>
    <col min="259" max="259" width="0" hidden="1" customWidth="1"/>
    <col min="260" max="262" width="19.875" customWidth="1"/>
    <col min="263" max="263" width="0" hidden="1" customWidth="1"/>
    <col min="264" max="266" width="19.875" customWidth="1"/>
    <col min="267" max="267" width="0" hidden="1" customWidth="1"/>
    <col min="268" max="270" width="19.875" customWidth="1"/>
    <col min="271" max="271" width="0" hidden="1" customWidth="1"/>
    <col min="272" max="274" width="19.875" customWidth="1"/>
    <col min="513" max="513" width="11" customWidth="1"/>
    <col min="514" max="514" width="53.75" customWidth="1"/>
    <col min="515" max="515" width="0" hidden="1" customWidth="1"/>
    <col min="516" max="518" width="19.875" customWidth="1"/>
    <col min="519" max="519" width="0" hidden="1" customWidth="1"/>
    <col min="520" max="522" width="19.875" customWidth="1"/>
    <col min="523" max="523" width="0" hidden="1" customWidth="1"/>
    <col min="524" max="526" width="19.875" customWidth="1"/>
    <col min="527" max="527" width="0" hidden="1" customWidth="1"/>
    <col min="528" max="530" width="19.875" customWidth="1"/>
    <col min="769" max="769" width="11" customWidth="1"/>
    <col min="770" max="770" width="53.75" customWidth="1"/>
    <col min="771" max="771" width="0" hidden="1" customWidth="1"/>
    <col min="772" max="774" width="19.875" customWidth="1"/>
    <col min="775" max="775" width="0" hidden="1" customWidth="1"/>
    <col min="776" max="778" width="19.875" customWidth="1"/>
    <col min="779" max="779" width="0" hidden="1" customWidth="1"/>
    <col min="780" max="782" width="19.875" customWidth="1"/>
    <col min="783" max="783" width="0" hidden="1" customWidth="1"/>
    <col min="784" max="786" width="19.875" customWidth="1"/>
    <col min="1025" max="1025" width="11" customWidth="1"/>
    <col min="1026" max="1026" width="53.75" customWidth="1"/>
    <col min="1027" max="1027" width="0" hidden="1" customWidth="1"/>
    <col min="1028" max="1030" width="19.875" customWidth="1"/>
    <col min="1031" max="1031" width="0" hidden="1" customWidth="1"/>
    <col min="1032" max="1034" width="19.875" customWidth="1"/>
    <col min="1035" max="1035" width="0" hidden="1" customWidth="1"/>
    <col min="1036" max="1038" width="19.875" customWidth="1"/>
    <col min="1039" max="1039" width="0" hidden="1" customWidth="1"/>
    <col min="1040" max="1042" width="19.875" customWidth="1"/>
    <col min="1281" max="1281" width="11" customWidth="1"/>
    <col min="1282" max="1282" width="53.75" customWidth="1"/>
    <col min="1283" max="1283" width="0" hidden="1" customWidth="1"/>
    <col min="1284" max="1286" width="19.875" customWidth="1"/>
    <col min="1287" max="1287" width="0" hidden="1" customWidth="1"/>
    <col min="1288" max="1290" width="19.875" customWidth="1"/>
    <col min="1291" max="1291" width="0" hidden="1" customWidth="1"/>
    <col min="1292" max="1294" width="19.875" customWidth="1"/>
    <col min="1295" max="1295" width="0" hidden="1" customWidth="1"/>
    <col min="1296" max="1298" width="19.875" customWidth="1"/>
    <col min="1537" max="1537" width="11" customWidth="1"/>
    <col min="1538" max="1538" width="53.75" customWidth="1"/>
    <col min="1539" max="1539" width="0" hidden="1" customWidth="1"/>
    <col min="1540" max="1542" width="19.875" customWidth="1"/>
    <col min="1543" max="1543" width="0" hidden="1" customWidth="1"/>
    <col min="1544" max="1546" width="19.875" customWidth="1"/>
    <col min="1547" max="1547" width="0" hidden="1" customWidth="1"/>
    <col min="1548" max="1550" width="19.875" customWidth="1"/>
    <col min="1551" max="1551" width="0" hidden="1" customWidth="1"/>
    <col min="1552" max="1554" width="19.875" customWidth="1"/>
    <col min="1793" max="1793" width="11" customWidth="1"/>
    <col min="1794" max="1794" width="53.75" customWidth="1"/>
    <col min="1795" max="1795" width="0" hidden="1" customWidth="1"/>
    <col min="1796" max="1798" width="19.875" customWidth="1"/>
    <col min="1799" max="1799" width="0" hidden="1" customWidth="1"/>
    <col min="1800" max="1802" width="19.875" customWidth="1"/>
    <col min="1803" max="1803" width="0" hidden="1" customWidth="1"/>
    <col min="1804" max="1806" width="19.875" customWidth="1"/>
    <col min="1807" max="1807" width="0" hidden="1" customWidth="1"/>
    <col min="1808" max="1810" width="19.875" customWidth="1"/>
    <col min="2049" max="2049" width="11" customWidth="1"/>
    <col min="2050" max="2050" width="53.75" customWidth="1"/>
    <col min="2051" max="2051" width="0" hidden="1" customWidth="1"/>
    <col min="2052" max="2054" width="19.875" customWidth="1"/>
    <col min="2055" max="2055" width="0" hidden="1" customWidth="1"/>
    <col min="2056" max="2058" width="19.875" customWidth="1"/>
    <col min="2059" max="2059" width="0" hidden="1" customWidth="1"/>
    <col min="2060" max="2062" width="19.875" customWidth="1"/>
    <col min="2063" max="2063" width="0" hidden="1" customWidth="1"/>
    <col min="2064" max="2066" width="19.875" customWidth="1"/>
    <col min="2305" max="2305" width="11" customWidth="1"/>
    <col min="2306" max="2306" width="53.75" customWidth="1"/>
    <col min="2307" max="2307" width="0" hidden="1" customWidth="1"/>
    <col min="2308" max="2310" width="19.875" customWidth="1"/>
    <col min="2311" max="2311" width="0" hidden="1" customWidth="1"/>
    <col min="2312" max="2314" width="19.875" customWidth="1"/>
    <col min="2315" max="2315" width="0" hidden="1" customWidth="1"/>
    <col min="2316" max="2318" width="19.875" customWidth="1"/>
    <col min="2319" max="2319" width="0" hidden="1" customWidth="1"/>
    <col min="2320" max="2322" width="19.875" customWidth="1"/>
    <col min="2561" max="2561" width="11" customWidth="1"/>
    <col min="2562" max="2562" width="53.75" customWidth="1"/>
    <col min="2563" max="2563" width="0" hidden="1" customWidth="1"/>
    <col min="2564" max="2566" width="19.875" customWidth="1"/>
    <col min="2567" max="2567" width="0" hidden="1" customWidth="1"/>
    <col min="2568" max="2570" width="19.875" customWidth="1"/>
    <col min="2571" max="2571" width="0" hidden="1" customWidth="1"/>
    <col min="2572" max="2574" width="19.875" customWidth="1"/>
    <col min="2575" max="2575" width="0" hidden="1" customWidth="1"/>
    <col min="2576" max="2578" width="19.875" customWidth="1"/>
    <col min="2817" max="2817" width="11" customWidth="1"/>
    <col min="2818" max="2818" width="53.75" customWidth="1"/>
    <col min="2819" max="2819" width="0" hidden="1" customWidth="1"/>
    <col min="2820" max="2822" width="19.875" customWidth="1"/>
    <col min="2823" max="2823" width="0" hidden="1" customWidth="1"/>
    <col min="2824" max="2826" width="19.875" customWidth="1"/>
    <col min="2827" max="2827" width="0" hidden="1" customWidth="1"/>
    <col min="2828" max="2830" width="19.875" customWidth="1"/>
    <col min="2831" max="2831" width="0" hidden="1" customWidth="1"/>
    <col min="2832" max="2834" width="19.875" customWidth="1"/>
    <col min="3073" max="3073" width="11" customWidth="1"/>
    <col min="3074" max="3074" width="53.75" customWidth="1"/>
    <col min="3075" max="3075" width="0" hidden="1" customWidth="1"/>
    <col min="3076" max="3078" width="19.875" customWidth="1"/>
    <col min="3079" max="3079" width="0" hidden="1" customWidth="1"/>
    <col min="3080" max="3082" width="19.875" customWidth="1"/>
    <col min="3083" max="3083" width="0" hidden="1" customWidth="1"/>
    <col min="3084" max="3086" width="19.875" customWidth="1"/>
    <col min="3087" max="3087" width="0" hidden="1" customWidth="1"/>
    <col min="3088" max="3090" width="19.875" customWidth="1"/>
    <col min="3329" max="3329" width="11" customWidth="1"/>
    <col min="3330" max="3330" width="53.75" customWidth="1"/>
    <col min="3331" max="3331" width="0" hidden="1" customWidth="1"/>
    <col min="3332" max="3334" width="19.875" customWidth="1"/>
    <col min="3335" max="3335" width="0" hidden="1" customWidth="1"/>
    <col min="3336" max="3338" width="19.875" customWidth="1"/>
    <col min="3339" max="3339" width="0" hidden="1" customWidth="1"/>
    <col min="3340" max="3342" width="19.875" customWidth="1"/>
    <col min="3343" max="3343" width="0" hidden="1" customWidth="1"/>
    <col min="3344" max="3346" width="19.875" customWidth="1"/>
    <col min="3585" max="3585" width="11" customWidth="1"/>
    <col min="3586" max="3586" width="53.75" customWidth="1"/>
    <col min="3587" max="3587" width="0" hidden="1" customWidth="1"/>
    <col min="3588" max="3590" width="19.875" customWidth="1"/>
    <col min="3591" max="3591" width="0" hidden="1" customWidth="1"/>
    <col min="3592" max="3594" width="19.875" customWidth="1"/>
    <col min="3595" max="3595" width="0" hidden="1" customWidth="1"/>
    <col min="3596" max="3598" width="19.875" customWidth="1"/>
    <col min="3599" max="3599" width="0" hidden="1" customWidth="1"/>
    <col min="3600" max="3602" width="19.875" customWidth="1"/>
    <col min="3841" max="3841" width="11" customWidth="1"/>
    <col min="3842" max="3842" width="53.75" customWidth="1"/>
    <col min="3843" max="3843" width="0" hidden="1" customWidth="1"/>
    <col min="3844" max="3846" width="19.875" customWidth="1"/>
    <col min="3847" max="3847" width="0" hidden="1" customWidth="1"/>
    <col min="3848" max="3850" width="19.875" customWidth="1"/>
    <col min="3851" max="3851" width="0" hidden="1" customWidth="1"/>
    <col min="3852" max="3854" width="19.875" customWidth="1"/>
    <col min="3855" max="3855" width="0" hidden="1" customWidth="1"/>
    <col min="3856" max="3858" width="19.875" customWidth="1"/>
    <col min="4097" max="4097" width="11" customWidth="1"/>
    <col min="4098" max="4098" width="53.75" customWidth="1"/>
    <col min="4099" max="4099" width="0" hidden="1" customWidth="1"/>
    <col min="4100" max="4102" width="19.875" customWidth="1"/>
    <col min="4103" max="4103" width="0" hidden="1" customWidth="1"/>
    <col min="4104" max="4106" width="19.875" customWidth="1"/>
    <col min="4107" max="4107" width="0" hidden="1" customWidth="1"/>
    <col min="4108" max="4110" width="19.875" customWidth="1"/>
    <col min="4111" max="4111" width="0" hidden="1" customWidth="1"/>
    <col min="4112" max="4114" width="19.875" customWidth="1"/>
    <col min="4353" max="4353" width="11" customWidth="1"/>
    <col min="4354" max="4354" width="53.75" customWidth="1"/>
    <col min="4355" max="4355" width="0" hidden="1" customWidth="1"/>
    <col min="4356" max="4358" width="19.875" customWidth="1"/>
    <col min="4359" max="4359" width="0" hidden="1" customWidth="1"/>
    <col min="4360" max="4362" width="19.875" customWidth="1"/>
    <col min="4363" max="4363" width="0" hidden="1" customWidth="1"/>
    <col min="4364" max="4366" width="19.875" customWidth="1"/>
    <col min="4367" max="4367" width="0" hidden="1" customWidth="1"/>
    <col min="4368" max="4370" width="19.875" customWidth="1"/>
    <col min="4609" max="4609" width="11" customWidth="1"/>
    <col min="4610" max="4610" width="53.75" customWidth="1"/>
    <col min="4611" max="4611" width="0" hidden="1" customWidth="1"/>
    <col min="4612" max="4614" width="19.875" customWidth="1"/>
    <col min="4615" max="4615" width="0" hidden="1" customWidth="1"/>
    <col min="4616" max="4618" width="19.875" customWidth="1"/>
    <col min="4619" max="4619" width="0" hidden="1" customWidth="1"/>
    <col min="4620" max="4622" width="19.875" customWidth="1"/>
    <col min="4623" max="4623" width="0" hidden="1" customWidth="1"/>
    <col min="4624" max="4626" width="19.875" customWidth="1"/>
    <col min="4865" max="4865" width="11" customWidth="1"/>
    <col min="4866" max="4866" width="53.75" customWidth="1"/>
    <col min="4867" max="4867" width="0" hidden="1" customWidth="1"/>
    <col min="4868" max="4870" width="19.875" customWidth="1"/>
    <col min="4871" max="4871" width="0" hidden="1" customWidth="1"/>
    <col min="4872" max="4874" width="19.875" customWidth="1"/>
    <col min="4875" max="4875" width="0" hidden="1" customWidth="1"/>
    <col min="4876" max="4878" width="19.875" customWidth="1"/>
    <col min="4879" max="4879" width="0" hidden="1" customWidth="1"/>
    <col min="4880" max="4882" width="19.875" customWidth="1"/>
    <col min="5121" max="5121" width="11" customWidth="1"/>
    <col min="5122" max="5122" width="53.75" customWidth="1"/>
    <col min="5123" max="5123" width="0" hidden="1" customWidth="1"/>
    <col min="5124" max="5126" width="19.875" customWidth="1"/>
    <col min="5127" max="5127" width="0" hidden="1" customWidth="1"/>
    <col min="5128" max="5130" width="19.875" customWidth="1"/>
    <col min="5131" max="5131" width="0" hidden="1" customWidth="1"/>
    <col min="5132" max="5134" width="19.875" customWidth="1"/>
    <col min="5135" max="5135" width="0" hidden="1" customWidth="1"/>
    <col min="5136" max="5138" width="19.875" customWidth="1"/>
    <col min="5377" max="5377" width="11" customWidth="1"/>
    <col min="5378" max="5378" width="53.75" customWidth="1"/>
    <col min="5379" max="5379" width="0" hidden="1" customWidth="1"/>
    <col min="5380" max="5382" width="19.875" customWidth="1"/>
    <col min="5383" max="5383" width="0" hidden="1" customWidth="1"/>
    <col min="5384" max="5386" width="19.875" customWidth="1"/>
    <col min="5387" max="5387" width="0" hidden="1" customWidth="1"/>
    <col min="5388" max="5390" width="19.875" customWidth="1"/>
    <col min="5391" max="5391" width="0" hidden="1" customWidth="1"/>
    <col min="5392" max="5394" width="19.875" customWidth="1"/>
    <col min="5633" max="5633" width="11" customWidth="1"/>
    <col min="5634" max="5634" width="53.75" customWidth="1"/>
    <col min="5635" max="5635" width="0" hidden="1" customWidth="1"/>
    <col min="5636" max="5638" width="19.875" customWidth="1"/>
    <col min="5639" max="5639" width="0" hidden="1" customWidth="1"/>
    <col min="5640" max="5642" width="19.875" customWidth="1"/>
    <col min="5643" max="5643" width="0" hidden="1" customWidth="1"/>
    <col min="5644" max="5646" width="19.875" customWidth="1"/>
    <col min="5647" max="5647" width="0" hidden="1" customWidth="1"/>
    <col min="5648" max="5650" width="19.875" customWidth="1"/>
    <col min="5889" max="5889" width="11" customWidth="1"/>
    <col min="5890" max="5890" width="53.75" customWidth="1"/>
    <col min="5891" max="5891" width="0" hidden="1" customWidth="1"/>
    <col min="5892" max="5894" width="19.875" customWidth="1"/>
    <col min="5895" max="5895" width="0" hidden="1" customWidth="1"/>
    <col min="5896" max="5898" width="19.875" customWidth="1"/>
    <col min="5899" max="5899" width="0" hidden="1" customWidth="1"/>
    <col min="5900" max="5902" width="19.875" customWidth="1"/>
    <col min="5903" max="5903" width="0" hidden="1" customWidth="1"/>
    <col min="5904" max="5906" width="19.875" customWidth="1"/>
    <col min="6145" max="6145" width="11" customWidth="1"/>
    <col min="6146" max="6146" width="53.75" customWidth="1"/>
    <col min="6147" max="6147" width="0" hidden="1" customWidth="1"/>
    <col min="6148" max="6150" width="19.875" customWidth="1"/>
    <col min="6151" max="6151" width="0" hidden="1" customWidth="1"/>
    <col min="6152" max="6154" width="19.875" customWidth="1"/>
    <col min="6155" max="6155" width="0" hidden="1" customWidth="1"/>
    <col min="6156" max="6158" width="19.875" customWidth="1"/>
    <col min="6159" max="6159" width="0" hidden="1" customWidth="1"/>
    <col min="6160" max="6162" width="19.875" customWidth="1"/>
    <col min="6401" max="6401" width="11" customWidth="1"/>
    <col min="6402" max="6402" width="53.75" customWidth="1"/>
    <col min="6403" max="6403" width="0" hidden="1" customWidth="1"/>
    <col min="6404" max="6406" width="19.875" customWidth="1"/>
    <col min="6407" max="6407" width="0" hidden="1" customWidth="1"/>
    <col min="6408" max="6410" width="19.875" customWidth="1"/>
    <col min="6411" max="6411" width="0" hidden="1" customWidth="1"/>
    <col min="6412" max="6414" width="19.875" customWidth="1"/>
    <col min="6415" max="6415" width="0" hidden="1" customWidth="1"/>
    <col min="6416" max="6418" width="19.875" customWidth="1"/>
    <col min="6657" max="6657" width="11" customWidth="1"/>
    <col min="6658" max="6658" width="53.75" customWidth="1"/>
    <col min="6659" max="6659" width="0" hidden="1" customWidth="1"/>
    <col min="6660" max="6662" width="19.875" customWidth="1"/>
    <col min="6663" max="6663" width="0" hidden="1" customWidth="1"/>
    <col min="6664" max="6666" width="19.875" customWidth="1"/>
    <col min="6667" max="6667" width="0" hidden="1" customWidth="1"/>
    <col min="6668" max="6670" width="19.875" customWidth="1"/>
    <col min="6671" max="6671" width="0" hidden="1" customWidth="1"/>
    <col min="6672" max="6674" width="19.875" customWidth="1"/>
    <col min="6913" max="6913" width="11" customWidth="1"/>
    <col min="6914" max="6914" width="53.75" customWidth="1"/>
    <col min="6915" max="6915" width="0" hidden="1" customWidth="1"/>
    <col min="6916" max="6918" width="19.875" customWidth="1"/>
    <col min="6919" max="6919" width="0" hidden="1" customWidth="1"/>
    <col min="6920" max="6922" width="19.875" customWidth="1"/>
    <col min="6923" max="6923" width="0" hidden="1" customWidth="1"/>
    <col min="6924" max="6926" width="19.875" customWidth="1"/>
    <col min="6927" max="6927" width="0" hidden="1" customWidth="1"/>
    <col min="6928" max="6930" width="19.875" customWidth="1"/>
    <col min="7169" max="7169" width="11" customWidth="1"/>
    <col min="7170" max="7170" width="53.75" customWidth="1"/>
    <col min="7171" max="7171" width="0" hidden="1" customWidth="1"/>
    <col min="7172" max="7174" width="19.875" customWidth="1"/>
    <col min="7175" max="7175" width="0" hidden="1" customWidth="1"/>
    <col min="7176" max="7178" width="19.875" customWidth="1"/>
    <col min="7179" max="7179" width="0" hidden="1" customWidth="1"/>
    <col min="7180" max="7182" width="19.875" customWidth="1"/>
    <col min="7183" max="7183" width="0" hidden="1" customWidth="1"/>
    <col min="7184" max="7186" width="19.875" customWidth="1"/>
    <col min="7425" max="7425" width="11" customWidth="1"/>
    <col min="7426" max="7426" width="53.75" customWidth="1"/>
    <col min="7427" max="7427" width="0" hidden="1" customWidth="1"/>
    <col min="7428" max="7430" width="19.875" customWidth="1"/>
    <col min="7431" max="7431" width="0" hidden="1" customWidth="1"/>
    <col min="7432" max="7434" width="19.875" customWidth="1"/>
    <col min="7435" max="7435" width="0" hidden="1" customWidth="1"/>
    <col min="7436" max="7438" width="19.875" customWidth="1"/>
    <col min="7439" max="7439" width="0" hidden="1" customWidth="1"/>
    <col min="7440" max="7442" width="19.875" customWidth="1"/>
    <col min="7681" max="7681" width="11" customWidth="1"/>
    <col min="7682" max="7682" width="53.75" customWidth="1"/>
    <col min="7683" max="7683" width="0" hidden="1" customWidth="1"/>
    <col min="7684" max="7686" width="19.875" customWidth="1"/>
    <col min="7687" max="7687" width="0" hidden="1" customWidth="1"/>
    <col min="7688" max="7690" width="19.875" customWidth="1"/>
    <col min="7691" max="7691" width="0" hidden="1" customWidth="1"/>
    <col min="7692" max="7694" width="19.875" customWidth="1"/>
    <col min="7695" max="7695" width="0" hidden="1" customWidth="1"/>
    <col min="7696" max="7698" width="19.875" customWidth="1"/>
    <col min="7937" max="7937" width="11" customWidth="1"/>
    <col min="7938" max="7938" width="53.75" customWidth="1"/>
    <col min="7939" max="7939" width="0" hidden="1" customWidth="1"/>
    <col min="7940" max="7942" width="19.875" customWidth="1"/>
    <col min="7943" max="7943" width="0" hidden="1" customWidth="1"/>
    <col min="7944" max="7946" width="19.875" customWidth="1"/>
    <col min="7947" max="7947" width="0" hidden="1" customWidth="1"/>
    <col min="7948" max="7950" width="19.875" customWidth="1"/>
    <col min="7951" max="7951" width="0" hidden="1" customWidth="1"/>
    <col min="7952" max="7954" width="19.875" customWidth="1"/>
    <col min="8193" max="8193" width="11" customWidth="1"/>
    <col min="8194" max="8194" width="53.75" customWidth="1"/>
    <col min="8195" max="8195" width="0" hidden="1" customWidth="1"/>
    <col min="8196" max="8198" width="19.875" customWidth="1"/>
    <col min="8199" max="8199" width="0" hidden="1" customWidth="1"/>
    <col min="8200" max="8202" width="19.875" customWidth="1"/>
    <col min="8203" max="8203" width="0" hidden="1" customWidth="1"/>
    <col min="8204" max="8206" width="19.875" customWidth="1"/>
    <col min="8207" max="8207" width="0" hidden="1" customWidth="1"/>
    <col min="8208" max="8210" width="19.875" customWidth="1"/>
    <col min="8449" max="8449" width="11" customWidth="1"/>
    <col min="8450" max="8450" width="53.75" customWidth="1"/>
    <col min="8451" max="8451" width="0" hidden="1" customWidth="1"/>
    <col min="8452" max="8454" width="19.875" customWidth="1"/>
    <col min="8455" max="8455" width="0" hidden="1" customWidth="1"/>
    <col min="8456" max="8458" width="19.875" customWidth="1"/>
    <col min="8459" max="8459" width="0" hidden="1" customWidth="1"/>
    <col min="8460" max="8462" width="19.875" customWidth="1"/>
    <col min="8463" max="8463" width="0" hidden="1" customWidth="1"/>
    <col min="8464" max="8466" width="19.875" customWidth="1"/>
    <col min="8705" max="8705" width="11" customWidth="1"/>
    <col min="8706" max="8706" width="53.75" customWidth="1"/>
    <col min="8707" max="8707" width="0" hidden="1" customWidth="1"/>
    <col min="8708" max="8710" width="19.875" customWidth="1"/>
    <col min="8711" max="8711" width="0" hidden="1" customWidth="1"/>
    <col min="8712" max="8714" width="19.875" customWidth="1"/>
    <col min="8715" max="8715" width="0" hidden="1" customWidth="1"/>
    <col min="8716" max="8718" width="19.875" customWidth="1"/>
    <col min="8719" max="8719" width="0" hidden="1" customWidth="1"/>
    <col min="8720" max="8722" width="19.875" customWidth="1"/>
    <col min="8961" max="8961" width="11" customWidth="1"/>
    <col min="8962" max="8962" width="53.75" customWidth="1"/>
    <col min="8963" max="8963" width="0" hidden="1" customWidth="1"/>
    <col min="8964" max="8966" width="19.875" customWidth="1"/>
    <col min="8967" max="8967" width="0" hidden="1" customWidth="1"/>
    <col min="8968" max="8970" width="19.875" customWidth="1"/>
    <col min="8971" max="8971" width="0" hidden="1" customWidth="1"/>
    <col min="8972" max="8974" width="19.875" customWidth="1"/>
    <col min="8975" max="8975" width="0" hidden="1" customWidth="1"/>
    <col min="8976" max="8978" width="19.875" customWidth="1"/>
    <col min="9217" max="9217" width="11" customWidth="1"/>
    <col min="9218" max="9218" width="53.75" customWidth="1"/>
    <col min="9219" max="9219" width="0" hidden="1" customWidth="1"/>
    <col min="9220" max="9222" width="19.875" customWidth="1"/>
    <col min="9223" max="9223" width="0" hidden="1" customWidth="1"/>
    <col min="9224" max="9226" width="19.875" customWidth="1"/>
    <col min="9227" max="9227" width="0" hidden="1" customWidth="1"/>
    <col min="9228" max="9230" width="19.875" customWidth="1"/>
    <col min="9231" max="9231" width="0" hidden="1" customWidth="1"/>
    <col min="9232" max="9234" width="19.875" customWidth="1"/>
    <col min="9473" max="9473" width="11" customWidth="1"/>
    <col min="9474" max="9474" width="53.75" customWidth="1"/>
    <col min="9475" max="9475" width="0" hidden="1" customWidth="1"/>
    <col min="9476" max="9478" width="19.875" customWidth="1"/>
    <col min="9479" max="9479" width="0" hidden="1" customWidth="1"/>
    <col min="9480" max="9482" width="19.875" customWidth="1"/>
    <col min="9483" max="9483" width="0" hidden="1" customWidth="1"/>
    <col min="9484" max="9486" width="19.875" customWidth="1"/>
    <col min="9487" max="9487" width="0" hidden="1" customWidth="1"/>
    <col min="9488" max="9490" width="19.875" customWidth="1"/>
    <col min="9729" max="9729" width="11" customWidth="1"/>
    <col min="9730" max="9730" width="53.75" customWidth="1"/>
    <col min="9731" max="9731" width="0" hidden="1" customWidth="1"/>
    <col min="9732" max="9734" width="19.875" customWidth="1"/>
    <col min="9735" max="9735" width="0" hidden="1" customWidth="1"/>
    <col min="9736" max="9738" width="19.875" customWidth="1"/>
    <col min="9739" max="9739" width="0" hidden="1" customWidth="1"/>
    <col min="9740" max="9742" width="19.875" customWidth="1"/>
    <col min="9743" max="9743" width="0" hidden="1" customWidth="1"/>
    <col min="9744" max="9746" width="19.875" customWidth="1"/>
    <col min="9985" max="9985" width="11" customWidth="1"/>
    <col min="9986" max="9986" width="53.75" customWidth="1"/>
    <col min="9987" max="9987" width="0" hidden="1" customWidth="1"/>
    <col min="9988" max="9990" width="19.875" customWidth="1"/>
    <col min="9991" max="9991" width="0" hidden="1" customWidth="1"/>
    <col min="9992" max="9994" width="19.875" customWidth="1"/>
    <col min="9995" max="9995" width="0" hidden="1" customWidth="1"/>
    <col min="9996" max="9998" width="19.875" customWidth="1"/>
    <col min="9999" max="9999" width="0" hidden="1" customWidth="1"/>
    <col min="10000" max="10002" width="19.875" customWidth="1"/>
    <col min="10241" max="10241" width="11" customWidth="1"/>
    <col min="10242" max="10242" width="53.75" customWidth="1"/>
    <col min="10243" max="10243" width="0" hidden="1" customWidth="1"/>
    <col min="10244" max="10246" width="19.875" customWidth="1"/>
    <col min="10247" max="10247" width="0" hidden="1" customWidth="1"/>
    <col min="10248" max="10250" width="19.875" customWidth="1"/>
    <col min="10251" max="10251" width="0" hidden="1" customWidth="1"/>
    <col min="10252" max="10254" width="19.875" customWidth="1"/>
    <col min="10255" max="10255" width="0" hidden="1" customWidth="1"/>
    <col min="10256" max="10258" width="19.875" customWidth="1"/>
    <col min="10497" max="10497" width="11" customWidth="1"/>
    <col min="10498" max="10498" width="53.75" customWidth="1"/>
    <col min="10499" max="10499" width="0" hidden="1" customWidth="1"/>
    <col min="10500" max="10502" width="19.875" customWidth="1"/>
    <col min="10503" max="10503" width="0" hidden="1" customWidth="1"/>
    <col min="10504" max="10506" width="19.875" customWidth="1"/>
    <col min="10507" max="10507" width="0" hidden="1" customWidth="1"/>
    <col min="10508" max="10510" width="19.875" customWidth="1"/>
    <col min="10511" max="10511" width="0" hidden="1" customWidth="1"/>
    <col min="10512" max="10514" width="19.875" customWidth="1"/>
    <col min="10753" max="10753" width="11" customWidth="1"/>
    <col min="10754" max="10754" width="53.75" customWidth="1"/>
    <col min="10755" max="10755" width="0" hidden="1" customWidth="1"/>
    <col min="10756" max="10758" width="19.875" customWidth="1"/>
    <col min="10759" max="10759" width="0" hidden="1" customWidth="1"/>
    <col min="10760" max="10762" width="19.875" customWidth="1"/>
    <col min="10763" max="10763" width="0" hidden="1" customWidth="1"/>
    <col min="10764" max="10766" width="19.875" customWidth="1"/>
    <col min="10767" max="10767" width="0" hidden="1" customWidth="1"/>
    <col min="10768" max="10770" width="19.875" customWidth="1"/>
    <col min="11009" max="11009" width="11" customWidth="1"/>
    <col min="11010" max="11010" width="53.75" customWidth="1"/>
    <col min="11011" max="11011" width="0" hidden="1" customWidth="1"/>
    <col min="11012" max="11014" width="19.875" customWidth="1"/>
    <col min="11015" max="11015" width="0" hidden="1" customWidth="1"/>
    <col min="11016" max="11018" width="19.875" customWidth="1"/>
    <col min="11019" max="11019" width="0" hidden="1" customWidth="1"/>
    <col min="11020" max="11022" width="19.875" customWidth="1"/>
    <col min="11023" max="11023" width="0" hidden="1" customWidth="1"/>
    <col min="11024" max="11026" width="19.875" customWidth="1"/>
    <col min="11265" max="11265" width="11" customWidth="1"/>
    <col min="11266" max="11266" width="53.75" customWidth="1"/>
    <col min="11267" max="11267" width="0" hidden="1" customWidth="1"/>
    <col min="11268" max="11270" width="19.875" customWidth="1"/>
    <col min="11271" max="11271" width="0" hidden="1" customWidth="1"/>
    <col min="11272" max="11274" width="19.875" customWidth="1"/>
    <col min="11275" max="11275" width="0" hidden="1" customWidth="1"/>
    <col min="11276" max="11278" width="19.875" customWidth="1"/>
    <col min="11279" max="11279" width="0" hidden="1" customWidth="1"/>
    <col min="11280" max="11282" width="19.875" customWidth="1"/>
    <col min="11521" max="11521" width="11" customWidth="1"/>
    <col min="11522" max="11522" width="53.75" customWidth="1"/>
    <col min="11523" max="11523" width="0" hidden="1" customWidth="1"/>
    <col min="11524" max="11526" width="19.875" customWidth="1"/>
    <col min="11527" max="11527" width="0" hidden="1" customWidth="1"/>
    <col min="11528" max="11530" width="19.875" customWidth="1"/>
    <col min="11531" max="11531" width="0" hidden="1" customWidth="1"/>
    <col min="11532" max="11534" width="19.875" customWidth="1"/>
    <col min="11535" max="11535" width="0" hidden="1" customWidth="1"/>
    <col min="11536" max="11538" width="19.875" customWidth="1"/>
    <col min="11777" max="11777" width="11" customWidth="1"/>
    <col min="11778" max="11778" width="53.75" customWidth="1"/>
    <col min="11779" max="11779" width="0" hidden="1" customWidth="1"/>
    <col min="11780" max="11782" width="19.875" customWidth="1"/>
    <col min="11783" max="11783" width="0" hidden="1" customWidth="1"/>
    <col min="11784" max="11786" width="19.875" customWidth="1"/>
    <col min="11787" max="11787" width="0" hidden="1" customWidth="1"/>
    <col min="11788" max="11790" width="19.875" customWidth="1"/>
    <col min="11791" max="11791" width="0" hidden="1" customWidth="1"/>
    <col min="11792" max="11794" width="19.875" customWidth="1"/>
    <col min="12033" max="12033" width="11" customWidth="1"/>
    <col min="12034" max="12034" width="53.75" customWidth="1"/>
    <col min="12035" max="12035" width="0" hidden="1" customWidth="1"/>
    <col min="12036" max="12038" width="19.875" customWidth="1"/>
    <col min="12039" max="12039" width="0" hidden="1" customWidth="1"/>
    <col min="12040" max="12042" width="19.875" customWidth="1"/>
    <col min="12043" max="12043" width="0" hidden="1" customWidth="1"/>
    <col min="12044" max="12046" width="19.875" customWidth="1"/>
    <col min="12047" max="12047" width="0" hidden="1" customWidth="1"/>
    <col min="12048" max="12050" width="19.875" customWidth="1"/>
    <col min="12289" max="12289" width="11" customWidth="1"/>
    <col min="12290" max="12290" width="53.75" customWidth="1"/>
    <col min="12291" max="12291" width="0" hidden="1" customWidth="1"/>
    <col min="12292" max="12294" width="19.875" customWidth="1"/>
    <col min="12295" max="12295" width="0" hidden="1" customWidth="1"/>
    <col min="12296" max="12298" width="19.875" customWidth="1"/>
    <col min="12299" max="12299" width="0" hidden="1" customWidth="1"/>
    <col min="12300" max="12302" width="19.875" customWidth="1"/>
    <col min="12303" max="12303" width="0" hidden="1" customWidth="1"/>
    <col min="12304" max="12306" width="19.875" customWidth="1"/>
    <col min="12545" max="12545" width="11" customWidth="1"/>
    <col min="12546" max="12546" width="53.75" customWidth="1"/>
    <col min="12547" max="12547" width="0" hidden="1" customWidth="1"/>
    <col min="12548" max="12550" width="19.875" customWidth="1"/>
    <col min="12551" max="12551" width="0" hidden="1" customWidth="1"/>
    <col min="12552" max="12554" width="19.875" customWidth="1"/>
    <col min="12555" max="12555" width="0" hidden="1" customWidth="1"/>
    <col min="12556" max="12558" width="19.875" customWidth="1"/>
    <col min="12559" max="12559" width="0" hidden="1" customWidth="1"/>
    <col min="12560" max="12562" width="19.875" customWidth="1"/>
    <col min="12801" max="12801" width="11" customWidth="1"/>
    <col min="12802" max="12802" width="53.75" customWidth="1"/>
    <col min="12803" max="12803" width="0" hidden="1" customWidth="1"/>
    <col min="12804" max="12806" width="19.875" customWidth="1"/>
    <col min="12807" max="12807" width="0" hidden="1" customWidth="1"/>
    <col min="12808" max="12810" width="19.875" customWidth="1"/>
    <col min="12811" max="12811" width="0" hidden="1" customWidth="1"/>
    <col min="12812" max="12814" width="19.875" customWidth="1"/>
    <col min="12815" max="12815" width="0" hidden="1" customWidth="1"/>
    <col min="12816" max="12818" width="19.875" customWidth="1"/>
    <col min="13057" max="13057" width="11" customWidth="1"/>
    <col min="13058" max="13058" width="53.75" customWidth="1"/>
    <col min="13059" max="13059" width="0" hidden="1" customWidth="1"/>
    <col min="13060" max="13062" width="19.875" customWidth="1"/>
    <col min="13063" max="13063" width="0" hidden="1" customWidth="1"/>
    <col min="13064" max="13066" width="19.875" customWidth="1"/>
    <col min="13067" max="13067" width="0" hidden="1" customWidth="1"/>
    <col min="13068" max="13070" width="19.875" customWidth="1"/>
    <col min="13071" max="13071" width="0" hidden="1" customWidth="1"/>
    <col min="13072" max="13074" width="19.875" customWidth="1"/>
    <col min="13313" max="13313" width="11" customWidth="1"/>
    <col min="13314" max="13314" width="53.75" customWidth="1"/>
    <col min="13315" max="13315" width="0" hidden="1" customWidth="1"/>
    <col min="13316" max="13318" width="19.875" customWidth="1"/>
    <col min="13319" max="13319" width="0" hidden="1" customWidth="1"/>
    <col min="13320" max="13322" width="19.875" customWidth="1"/>
    <col min="13323" max="13323" width="0" hidden="1" customWidth="1"/>
    <col min="13324" max="13326" width="19.875" customWidth="1"/>
    <col min="13327" max="13327" width="0" hidden="1" customWidth="1"/>
    <col min="13328" max="13330" width="19.875" customWidth="1"/>
    <col min="13569" max="13569" width="11" customWidth="1"/>
    <col min="13570" max="13570" width="53.75" customWidth="1"/>
    <col min="13571" max="13571" width="0" hidden="1" customWidth="1"/>
    <col min="13572" max="13574" width="19.875" customWidth="1"/>
    <col min="13575" max="13575" width="0" hidden="1" customWidth="1"/>
    <col min="13576" max="13578" width="19.875" customWidth="1"/>
    <col min="13579" max="13579" width="0" hidden="1" customWidth="1"/>
    <col min="13580" max="13582" width="19.875" customWidth="1"/>
    <col min="13583" max="13583" width="0" hidden="1" customWidth="1"/>
    <col min="13584" max="13586" width="19.875" customWidth="1"/>
    <col min="13825" max="13825" width="11" customWidth="1"/>
    <col min="13826" max="13826" width="53.75" customWidth="1"/>
    <col min="13827" max="13827" width="0" hidden="1" customWidth="1"/>
    <col min="13828" max="13830" width="19.875" customWidth="1"/>
    <col min="13831" max="13831" width="0" hidden="1" customWidth="1"/>
    <col min="13832" max="13834" width="19.875" customWidth="1"/>
    <col min="13835" max="13835" width="0" hidden="1" customWidth="1"/>
    <col min="13836" max="13838" width="19.875" customWidth="1"/>
    <col min="13839" max="13839" width="0" hidden="1" customWidth="1"/>
    <col min="13840" max="13842" width="19.875" customWidth="1"/>
    <col min="14081" max="14081" width="11" customWidth="1"/>
    <col min="14082" max="14082" width="53.75" customWidth="1"/>
    <col min="14083" max="14083" width="0" hidden="1" customWidth="1"/>
    <col min="14084" max="14086" width="19.875" customWidth="1"/>
    <col min="14087" max="14087" width="0" hidden="1" customWidth="1"/>
    <col min="14088" max="14090" width="19.875" customWidth="1"/>
    <col min="14091" max="14091" width="0" hidden="1" customWidth="1"/>
    <col min="14092" max="14094" width="19.875" customWidth="1"/>
    <col min="14095" max="14095" width="0" hidden="1" customWidth="1"/>
    <col min="14096" max="14098" width="19.875" customWidth="1"/>
    <col min="14337" max="14337" width="11" customWidth="1"/>
    <col min="14338" max="14338" width="53.75" customWidth="1"/>
    <col min="14339" max="14339" width="0" hidden="1" customWidth="1"/>
    <col min="14340" max="14342" width="19.875" customWidth="1"/>
    <col min="14343" max="14343" width="0" hidden="1" customWidth="1"/>
    <col min="14344" max="14346" width="19.875" customWidth="1"/>
    <col min="14347" max="14347" width="0" hidden="1" customWidth="1"/>
    <col min="14348" max="14350" width="19.875" customWidth="1"/>
    <col min="14351" max="14351" width="0" hidden="1" customWidth="1"/>
    <col min="14352" max="14354" width="19.875" customWidth="1"/>
    <col min="14593" max="14593" width="11" customWidth="1"/>
    <col min="14594" max="14594" width="53.75" customWidth="1"/>
    <col min="14595" max="14595" width="0" hidden="1" customWidth="1"/>
    <col min="14596" max="14598" width="19.875" customWidth="1"/>
    <col min="14599" max="14599" width="0" hidden="1" customWidth="1"/>
    <col min="14600" max="14602" width="19.875" customWidth="1"/>
    <col min="14603" max="14603" width="0" hidden="1" customWidth="1"/>
    <col min="14604" max="14606" width="19.875" customWidth="1"/>
    <col min="14607" max="14607" width="0" hidden="1" customWidth="1"/>
    <col min="14608" max="14610" width="19.875" customWidth="1"/>
    <col min="14849" max="14849" width="11" customWidth="1"/>
    <col min="14850" max="14850" width="53.75" customWidth="1"/>
    <col min="14851" max="14851" width="0" hidden="1" customWidth="1"/>
    <col min="14852" max="14854" width="19.875" customWidth="1"/>
    <col min="14855" max="14855" width="0" hidden="1" customWidth="1"/>
    <col min="14856" max="14858" width="19.875" customWidth="1"/>
    <col min="14859" max="14859" width="0" hidden="1" customWidth="1"/>
    <col min="14860" max="14862" width="19.875" customWidth="1"/>
    <col min="14863" max="14863" width="0" hidden="1" customWidth="1"/>
    <col min="14864" max="14866" width="19.875" customWidth="1"/>
    <col min="15105" max="15105" width="11" customWidth="1"/>
    <col min="15106" max="15106" width="53.75" customWidth="1"/>
    <col min="15107" max="15107" width="0" hidden="1" customWidth="1"/>
    <col min="15108" max="15110" width="19.875" customWidth="1"/>
    <col min="15111" max="15111" width="0" hidden="1" customWidth="1"/>
    <col min="15112" max="15114" width="19.875" customWidth="1"/>
    <col min="15115" max="15115" width="0" hidden="1" customWidth="1"/>
    <col min="15116" max="15118" width="19.875" customWidth="1"/>
    <col min="15119" max="15119" width="0" hidden="1" customWidth="1"/>
    <col min="15120" max="15122" width="19.875" customWidth="1"/>
    <col min="15361" max="15361" width="11" customWidth="1"/>
    <col min="15362" max="15362" width="53.75" customWidth="1"/>
    <col min="15363" max="15363" width="0" hidden="1" customWidth="1"/>
    <col min="15364" max="15366" width="19.875" customWidth="1"/>
    <col min="15367" max="15367" width="0" hidden="1" customWidth="1"/>
    <col min="15368" max="15370" width="19.875" customWidth="1"/>
    <col min="15371" max="15371" width="0" hidden="1" customWidth="1"/>
    <col min="15372" max="15374" width="19.875" customWidth="1"/>
    <col min="15375" max="15375" width="0" hidden="1" customWidth="1"/>
    <col min="15376" max="15378" width="19.875" customWidth="1"/>
    <col min="15617" max="15617" width="11" customWidth="1"/>
    <col min="15618" max="15618" width="53.75" customWidth="1"/>
    <col min="15619" max="15619" width="0" hidden="1" customWidth="1"/>
    <col min="15620" max="15622" width="19.875" customWidth="1"/>
    <col min="15623" max="15623" width="0" hidden="1" customWidth="1"/>
    <col min="15624" max="15626" width="19.875" customWidth="1"/>
    <col min="15627" max="15627" width="0" hidden="1" customWidth="1"/>
    <col min="15628" max="15630" width="19.875" customWidth="1"/>
    <col min="15631" max="15631" width="0" hidden="1" customWidth="1"/>
    <col min="15632" max="15634" width="19.875" customWidth="1"/>
    <col min="15873" max="15873" width="11" customWidth="1"/>
    <col min="15874" max="15874" width="53.75" customWidth="1"/>
    <col min="15875" max="15875" width="0" hidden="1" customWidth="1"/>
    <col min="15876" max="15878" width="19.875" customWidth="1"/>
    <col min="15879" max="15879" width="0" hidden="1" customWidth="1"/>
    <col min="15880" max="15882" width="19.875" customWidth="1"/>
    <col min="15883" max="15883" width="0" hidden="1" customWidth="1"/>
    <col min="15884" max="15886" width="19.875" customWidth="1"/>
    <col min="15887" max="15887" width="0" hidden="1" customWidth="1"/>
    <col min="15888" max="15890" width="19.875" customWidth="1"/>
    <col min="16129" max="16129" width="11" customWidth="1"/>
    <col min="16130" max="16130" width="53.75" customWidth="1"/>
    <col min="16131" max="16131" width="0" hidden="1" customWidth="1"/>
    <col min="16132" max="16134" width="19.875" customWidth="1"/>
    <col min="16135" max="16135" width="0" hidden="1" customWidth="1"/>
    <col min="16136" max="16138" width="19.875" customWidth="1"/>
    <col min="16139" max="16139" width="0" hidden="1" customWidth="1"/>
    <col min="16140" max="16142" width="19.875" customWidth="1"/>
    <col min="16143" max="16143" width="0" hidden="1" customWidth="1"/>
    <col min="16144" max="16146" width="19.875" customWidth="1"/>
  </cols>
  <sheetData>
    <row r="1" spans="1:18" ht="18.75" x14ac:dyDescent="0.3">
      <c r="A1" s="1"/>
      <c r="B1" s="2"/>
      <c r="C1" s="2"/>
      <c r="D1" s="3"/>
      <c r="E1" s="3"/>
      <c r="F1" s="4"/>
      <c r="P1" s="3" t="s">
        <v>121</v>
      </c>
      <c r="Q1" s="3"/>
      <c r="R1" s="4"/>
    </row>
    <row r="2" spans="1:18" ht="62.25" customHeight="1" x14ac:dyDescent="0.25">
      <c r="A2" s="195" t="s">
        <v>122</v>
      </c>
      <c r="B2" s="195"/>
      <c r="C2" s="195"/>
      <c r="D2" s="195"/>
      <c r="E2" s="195"/>
      <c r="F2" s="195"/>
      <c r="G2" s="195"/>
      <c r="H2" s="195"/>
      <c r="I2" s="195"/>
      <c r="J2" s="195"/>
      <c r="K2" s="195"/>
      <c r="L2" s="195"/>
      <c r="M2" s="195"/>
      <c r="N2" s="195"/>
      <c r="O2" s="195"/>
      <c r="P2" s="195"/>
      <c r="Q2" s="195"/>
      <c r="R2" s="195"/>
    </row>
    <row r="3" spans="1:18" ht="19.5" customHeight="1" x14ac:dyDescent="0.25">
      <c r="A3" s="196" t="s">
        <v>107</v>
      </c>
      <c r="B3" s="196"/>
      <c r="C3" s="196"/>
      <c r="D3" s="196"/>
      <c r="E3" s="196"/>
      <c r="F3" s="196"/>
      <c r="G3" s="196"/>
      <c r="H3" s="196"/>
      <c r="I3" s="196"/>
      <c r="J3" s="196"/>
      <c r="K3" s="196"/>
      <c r="L3" s="196"/>
      <c r="M3" s="196"/>
      <c r="N3" s="196"/>
      <c r="O3" s="196"/>
      <c r="P3" s="196"/>
      <c r="Q3" s="196"/>
      <c r="R3" s="196"/>
    </row>
    <row r="4" spans="1:18" ht="19.5" customHeight="1" thickBot="1" x14ac:dyDescent="0.3">
      <c r="A4" s="197"/>
      <c r="B4" s="197"/>
      <c r="C4" s="198"/>
      <c r="D4" s="198"/>
      <c r="E4" s="198"/>
      <c r="F4" s="198"/>
      <c r="G4" s="198"/>
      <c r="H4" s="198"/>
      <c r="I4" s="198"/>
      <c r="J4" s="198"/>
      <c r="K4" s="198"/>
      <c r="L4" s="198"/>
      <c r="M4" s="198"/>
      <c r="N4" s="198"/>
      <c r="O4" s="198"/>
      <c r="P4" s="198"/>
      <c r="Q4" s="198"/>
      <c r="R4" s="198"/>
    </row>
    <row r="5" spans="1:18" ht="30.75" customHeight="1" thickBot="1" x14ac:dyDescent="0.3">
      <c r="A5" s="9" t="s">
        <v>2</v>
      </c>
      <c r="B5" s="199" t="s">
        <v>3</v>
      </c>
      <c r="C5" s="11" t="s">
        <v>108</v>
      </c>
      <c r="D5" s="12"/>
      <c r="E5" s="12"/>
      <c r="F5" s="13"/>
      <c r="G5" s="11" t="s">
        <v>109</v>
      </c>
      <c r="H5" s="12"/>
      <c r="I5" s="12"/>
      <c r="J5" s="12"/>
      <c r="K5" s="11" t="s">
        <v>110</v>
      </c>
      <c r="L5" s="12"/>
      <c r="M5" s="12"/>
      <c r="N5" s="13"/>
      <c r="O5" s="12" t="s">
        <v>111</v>
      </c>
      <c r="P5" s="12"/>
      <c r="Q5" s="12"/>
      <c r="R5" s="13"/>
    </row>
    <row r="6" spans="1:18" ht="85.5" customHeight="1" thickBot="1" x14ac:dyDescent="0.3">
      <c r="A6" s="14"/>
      <c r="B6" s="200"/>
      <c r="C6" s="160" t="s">
        <v>7</v>
      </c>
      <c r="D6" s="161" t="s">
        <v>8</v>
      </c>
      <c r="E6" s="161" t="str">
        <f>'Дод 5 _постач ТЕ з ВКО '!E5</f>
        <v>2026 рік Розпорядження КМВА від 16.06.2026 року №131</v>
      </c>
      <c r="F6" s="159" t="s">
        <v>10</v>
      </c>
      <c r="G6" s="160" t="s">
        <v>7</v>
      </c>
      <c r="H6" s="161" t="str">
        <f>$D$6</f>
        <v>2024 рік Розпорядження КМВА від 30.09.2024 року №1146</v>
      </c>
      <c r="I6" s="201" t="str">
        <f>$E$6</f>
        <v>2026 рік Розпорядження КМВА від 16.06.2026 року №131</v>
      </c>
      <c r="J6" s="202" t="s">
        <v>10</v>
      </c>
      <c r="K6" s="160" t="s">
        <v>7</v>
      </c>
      <c r="L6" s="161" t="str">
        <f>$D$6</f>
        <v>2024 рік Розпорядження КМВА від 30.09.2024 року №1146</v>
      </c>
      <c r="M6" s="161" t="str">
        <f>I6</f>
        <v>2026 рік Розпорядження КМВА від 16.06.2026 року №131</v>
      </c>
      <c r="N6" s="159" t="s">
        <v>10</v>
      </c>
      <c r="O6" s="162" t="s">
        <v>7</v>
      </c>
      <c r="P6" s="161" t="str">
        <f>$D$6</f>
        <v>2024 рік Розпорядження КМВА від 30.09.2024 року №1146</v>
      </c>
      <c r="Q6" s="161" t="str">
        <f>M6</f>
        <v>2026 рік Розпорядження КМВА від 16.06.2026 року №131</v>
      </c>
      <c r="R6" s="159" t="s">
        <v>10</v>
      </c>
    </row>
    <row r="7" spans="1:18" ht="26.25" customHeight="1" thickBot="1" x14ac:dyDescent="0.3">
      <c r="A7" s="203"/>
      <c r="B7" s="204"/>
      <c r="C7" s="164" t="s">
        <v>11</v>
      </c>
      <c r="D7" s="164" t="s">
        <v>11</v>
      </c>
      <c r="E7" s="205" t="s">
        <v>11</v>
      </c>
      <c r="F7" s="206" t="s">
        <v>11</v>
      </c>
      <c r="G7" s="164" t="s">
        <v>11</v>
      </c>
      <c r="H7" s="164" t="s">
        <v>11</v>
      </c>
      <c r="I7" s="207" t="s">
        <v>11</v>
      </c>
      <c r="J7" s="206" t="s">
        <v>11</v>
      </c>
      <c r="K7" s="164" t="s">
        <v>11</v>
      </c>
      <c r="L7" s="164" t="s">
        <v>11</v>
      </c>
      <c r="M7" s="164" t="s">
        <v>11</v>
      </c>
      <c r="N7" s="165" t="s">
        <v>11</v>
      </c>
      <c r="O7" s="164" t="s">
        <v>11</v>
      </c>
      <c r="P7" s="164" t="s">
        <v>11</v>
      </c>
      <c r="Q7" s="164" t="s">
        <v>11</v>
      </c>
      <c r="R7" s="165" t="s">
        <v>11</v>
      </c>
    </row>
    <row r="8" spans="1:18" ht="21" customHeight="1" thickTop="1" thickBot="1" x14ac:dyDescent="0.3">
      <c r="A8" s="208">
        <v>1</v>
      </c>
      <c r="B8" s="209">
        <v>2</v>
      </c>
      <c r="C8" s="170">
        <v>4</v>
      </c>
      <c r="D8" s="170"/>
      <c r="E8" s="210"/>
      <c r="F8" s="211">
        <v>5</v>
      </c>
      <c r="G8" s="170">
        <v>7</v>
      </c>
      <c r="H8" s="170"/>
      <c r="I8" s="210"/>
      <c r="J8" s="211">
        <v>8</v>
      </c>
      <c r="K8" s="170">
        <v>10</v>
      </c>
      <c r="L8" s="170"/>
      <c r="M8" s="170"/>
      <c r="N8" s="171">
        <v>11</v>
      </c>
      <c r="O8" s="170">
        <v>13</v>
      </c>
      <c r="P8" s="170"/>
      <c r="Q8" s="170"/>
      <c r="R8" s="171">
        <v>14</v>
      </c>
    </row>
    <row r="9" spans="1:18" ht="26.25" customHeight="1" thickTop="1" x14ac:dyDescent="0.25">
      <c r="A9" s="212">
        <v>1</v>
      </c>
      <c r="B9" s="213" t="s">
        <v>12</v>
      </c>
      <c r="C9" s="109">
        <f t="shared" ref="C9:R9" si="0">C10+C13+C14</f>
        <v>6.36</v>
      </c>
      <c r="D9" s="109">
        <f>D10+D13+D14</f>
        <v>8.1999999999999993</v>
      </c>
      <c r="E9" s="214">
        <v>8.5027996101189753</v>
      </c>
      <c r="F9" s="215">
        <f t="shared" si="0"/>
        <v>9.74</v>
      </c>
      <c r="G9" s="109">
        <f t="shared" si="0"/>
        <v>6.36</v>
      </c>
      <c r="H9" s="109">
        <v>8.1999999999999993</v>
      </c>
      <c r="I9" s="214">
        <v>8.5027996101189753</v>
      </c>
      <c r="J9" s="215">
        <f t="shared" si="0"/>
        <v>9.74</v>
      </c>
      <c r="K9" s="109">
        <f t="shared" si="0"/>
        <v>6.36</v>
      </c>
      <c r="L9" s="109">
        <v>8.1999999999999993</v>
      </c>
      <c r="M9" s="216">
        <v>8.5027996101189753</v>
      </c>
      <c r="N9" s="215">
        <f t="shared" si="0"/>
        <v>9.74</v>
      </c>
      <c r="O9" s="109">
        <f t="shared" si="0"/>
        <v>6.36</v>
      </c>
      <c r="P9" s="109">
        <v>8.1999999999999993</v>
      </c>
      <c r="Q9" s="216">
        <v>8.5027996101189753</v>
      </c>
      <c r="R9" s="215">
        <f t="shared" si="0"/>
        <v>9.74</v>
      </c>
    </row>
    <row r="10" spans="1:18" ht="13.5" customHeight="1" x14ac:dyDescent="0.25">
      <c r="A10" s="172" t="s">
        <v>13</v>
      </c>
      <c r="B10" s="174" t="s">
        <v>14</v>
      </c>
      <c r="C10" s="111">
        <f>C12</f>
        <v>0.42</v>
      </c>
      <c r="D10" s="111">
        <f>D12</f>
        <v>0.37</v>
      </c>
      <c r="E10" s="217">
        <v>0.45007219087202882</v>
      </c>
      <c r="F10" s="144">
        <f>F12</f>
        <v>0.63</v>
      </c>
      <c r="G10" s="111">
        <f>G12</f>
        <v>0.42</v>
      </c>
      <c r="H10" s="111">
        <v>0.37</v>
      </c>
      <c r="I10" s="217">
        <v>0.45007219087202882</v>
      </c>
      <c r="J10" s="144">
        <f>J12</f>
        <v>0.63</v>
      </c>
      <c r="K10" s="111">
        <f>K12</f>
        <v>0.42</v>
      </c>
      <c r="L10" s="111">
        <v>0.37</v>
      </c>
      <c r="M10" s="217">
        <v>0.45007219087202882</v>
      </c>
      <c r="N10" s="144">
        <f>N12</f>
        <v>0.63</v>
      </c>
      <c r="O10" s="111">
        <f>O12</f>
        <v>0.42</v>
      </c>
      <c r="P10" s="111">
        <v>0.37</v>
      </c>
      <c r="Q10" s="217">
        <v>0.45007219087202882</v>
      </c>
      <c r="R10" s="144">
        <f>R12</f>
        <v>0.63</v>
      </c>
    </row>
    <row r="11" spans="1:18" x14ac:dyDescent="0.25">
      <c r="A11" s="175" t="s">
        <v>15</v>
      </c>
      <c r="B11" s="176" t="s">
        <v>22</v>
      </c>
      <c r="C11" s="178"/>
      <c r="D11" s="178"/>
      <c r="E11" s="218"/>
      <c r="F11" s="219"/>
      <c r="G11" s="178"/>
      <c r="H11" s="178"/>
      <c r="I11" s="218"/>
      <c r="J11" s="219"/>
      <c r="K11" s="178"/>
      <c r="L11" s="178"/>
      <c r="M11" s="218"/>
      <c r="N11" s="219"/>
      <c r="O11" s="178"/>
      <c r="P11" s="178"/>
      <c r="Q11" s="218"/>
      <c r="R11" s="219"/>
    </row>
    <row r="12" spans="1:18" ht="15.75" customHeight="1" x14ac:dyDescent="0.25">
      <c r="A12" s="175" t="s">
        <v>17</v>
      </c>
      <c r="B12" s="176" t="s">
        <v>112</v>
      </c>
      <c r="C12" s="111">
        <v>0.42</v>
      </c>
      <c r="D12" s="111">
        <v>0.37</v>
      </c>
      <c r="E12" s="217">
        <v>0.45007219087202882</v>
      </c>
      <c r="F12" s="144">
        <f>'Додаток 1_ТЕ_населення без ВКО'!H19</f>
        <v>0.63</v>
      </c>
      <c r="G12" s="111">
        <v>0.42</v>
      </c>
      <c r="H12" s="111">
        <v>0.37</v>
      </c>
      <c r="I12" s="217">
        <v>0.45007219087202882</v>
      </c>
      <c r="J12" s="144">
        <f>'Додаток 2_ТЕ_БІР без ВКО'!F19</f>
        <v>0.63</v>
      </c>
      <c r="K12" s="111">
        <v>0.42</v>
      </c>
      <c r="L12" s="111">
        <v>0.37</v>
      </c>
      <c r="M12" s="217">
        <v>0.45007219087202882</v>
      </c>
      <c r="N12" s="144">
        <f>'Додаток 2_ТЕ_БІР без ВКО'!N19</f>
        <v>0.63</v>
      </c>
      <c r="O12" s="111">
        <v>0.42</v>
      </c>
      <c r="P12" s="111">
        <v>0.37</v>
      </c>
      <c r="Q12" s="217">
        <v>0.45007219087202882</v>
      </c>
      <c r="R12" s="144">
        <f>'Додаток 2_ТЕ_БІР без ВКО'!N19</f>
        <v>0.63</v>
      </c>
    </row>
    <row r="13" spans="1:18" ht="18.75" x14ac:dyDescent="0.25">
      <c r="A13" s="172" t="s">
        <v>35</v>
      </c>
      <c r="B13" s="174" t="s">
        <v>36</v>
      </c>
      <c r="C13" s="111">
        <v>4.7</v>
      </c>
      <c r="D13" s="111">
        <v>6.27</v>
      </c>
      <c r="E13" s="217">
        <v>6.4380866077136103</v>
      </c>
      <c r="F13" s="144">
        <f>'Додаток 1_ТЕ_населення без ВКО'!H20</f>
        <v>7.17</v>
      </c>
      <c r="G13" s="111">
        <v>4.7</v>
      </c>
      <c r="H13" s="111">
        <v>6.27</v>
      </c>
      <c r="I13" s="217">
        <v>6.4380866077136103</v>
      </c>
      <c r="J13" s="144">
        <f>'Додаток 2_ТЕ_БІР без ВКО'!F20</f>
        <v>7.17</v>
      </c>
      <c r="K13" s="111">
        <v>4.7</v>
      </c>
      <c r="L13" s="111">
        <v>6.27</v>
      </c>
      <c r="M13" s="217">
        <v>6.4380866077136103</v>
      </c>
      <c r="N13" s="144">
        <f>'Додаток 2_ТЕ_БІР без ВКО'!N20</f>
        <v>7.17</v>
      </c>
      <c r="O13" s="111">
        <v>4.7</v>
      </c>
      <c r="P13" s="111">
        <v>6.27</v>
      </c>
      <c r="Q13" s="217">
        <v>6.4380866077136103</v>
      </c>
      <c r="R13" s="144">
        <f>'Додаток 2_ТЕ_БІР без ВКО'!N20</f>
        <v>7.17</v>
      </c>
    </row>
    <row r="14" spans="1:18" ht="17.25" customHeight="1" x14ac:dyDescent="0.25">
      <c r="A14" s="172" t="s">
        <v>37</v>
      </c>
      <c r="B14" s="174" t="s">
        <v>113</v>
      </c>
      <c r="C14" s="180">
        <f>SUM(C15:C17)</f>
        <v>1.24</v>
      </c>
      <c r="D14" s="180">
        <f>SUM(D15:D17)</f>
        <v>1.56</v>
      </c>
      <c r="E14" s="220">
        <v>1.6146408115333359</v>
      </c>
      <c r="F14" s="144">
        <f>'Додаток 1_ТЕ_населення без ВКО'!H21</f>
        <v>1.94</v>
      </c>
      <c r="G14" s="180">
        <f>SUM(G15:G17)</f>
        <v>1.24</v>
      </c>
      <c r="H14" s="180">
        <v>1.56</v>
      </c>
      <c r="I14" s="220">
        <v>1.6146408115333359</v>
      </c>
      <c r="J14" s="144">
        <f>'Додаток 2_ТЕ_БІР без ВКО'!F21</f>
        <v>1.94</v>
      </c>
      <c r="K14" s="180">
        <f>SUM(K15:K17)</f>
        <v>1.24</v>
      </c>
      <c r="L14" s="180">
        <v>1.56</v>
      </c>
      <c r="M14" s="220">
        <v>1.6146408115333359</v>
      </c>
      <c r="N14" s="144">
        <f>'Додаток 2_ТЕ_БІР без ВКО'!N21</f>
        <v>1.94</v>
      </c>
      <c r="O14" s="180">
        <f>SUM(O15:O17)</f>
        <v>1.24</v>
      </c>
      <c r="P14" s="180">
        <v>1.56</v>
      </c>
      <c r="Q14" s="220">
        <v>1.6146408115333359</v>
      </c>
      <c r="R14" s="144">
        <f>'Додаток 2_ТЕ_БІР без ВКО'!N21</f>
        <v>1.94</v>
      </c>
    </row>
    <row r="15" spans="1:18" ht="15.75" customHeight="1" x14ac:dyDescent="0.25">
      <c r="A15" s="175" t="s">
        <v>39</v>
      </c>
      <c r="B15" s="176" t="s">
        <v>40</v>
      </c>
      <c r="C15" s="111">
        <v>1.03</v>
      </c>
      <c r="D15" s="111">
        <v>1.38</v>
      </c>
      <c r="E15" s="217">
        <v>1.4163790536969945</v>
      </c>
      <c r="F15" s="144">
        <f>'Додаток 1_ТЕ_населення без ВКО'!H22</f>
        <v>1.58</v>
      </c>
      <c r="G15" s="111">
        <v>1.03</v>
      </c>
      <c r="H15" s="111">
        <v>1.38</v>
      </c>
      <c r="I15" s="217">
        <v>1.4163790536969945</v>
      </c>
      <c r="J15" s="144">
        <f>'Додаток 2_ТЕ_БІР без ВКО'!F22</f>
        <v>1.58</v>
      </c>
      <c r="K15" s="111">
        <v>1.03</v>
      </c>
      <c r="L15" s="111">
        <v>1.38</v>
      </c>
      <c r="M15" s="217">
        <v>1.4163790536969945</v>
      </c>
      <c r="N15" s="144">
        <f>'Додаток 2_ТЕ_БІР без ВКО'!N22</f>
        <v>1.58</v>
      </c>
      <c r="O15" s="111">
        <v>1.03</v>
      </c>
      <c r="P15" s="111">
        <v>1.38</v>
      </c>
      <c r="Q15" s="217">
        <v>1.4163790536969945</v>
      </c>
      <c r="R15" s="144">
        <f>'Додаток 2_ТЕ_БІР без ВКО'!N22</f>
        <v>1.58</v>
      </c>
    </row>
    <row r="16" spans="1:18" ht="17.25" customHeight="1" x14ac:dyDescent="0.25">
      <c r="A16" s="175" t="s">
        <v>41</v>
      </c>
      <c r="B16" s="176" t="s">
        <v>42</v>
      </c>
      <c r="C16" s="111">
        <v>0.05</v>
      </c>
      <c r="D16" s="111">
        <v>0.05</v>
      </c>
      <c r="E16" s="217">
        <v>5.5492783277411306E-2</v>
      </c>
      <c r="F16" s="144">
        <f>'Додаток 1_ТЕ_населення без ВКО'!H23</f>
        <v>0.16</v>
      </c>
      <c r="G16" s="111">
        <v>0.05</v>
      </c>
      <c r="H16" s="111">
        <v>0.05</v>
      </c>
      <c r="I16" s="217">
        <v>5.5492783277411306E-2</v>
      </c>
      <c r="J16" s="144">
        <f>'Додаток 2_ТЕ_БІР без ВКО'!F23</f>
        <v>0.16</v>
      </c>
      <c r="K16" s="111">
        <v>0.05</v>
      </c>
      <c r="L16" s="111">
        <v>0.05</v>
      </c>
      <c r="M16" s="217">
        <v>5.5492783277411306E-2</v>
      </c>
      <c r="N16" s="144">
        <f>'Додаток 2_ТЕ_БІР без ВКО'!N23</f>
        <v>0.16</v>
      </c>
      <c r="O16" s="111">
        <v>0.05</v>
      </c>
      <c r="P16" s="111">
        <v>0.05</v>
      </c>
      <c r="Q16" s="217">
        <v>5.5492783277411306E-2</v>
      </c>
      <c r="R16" s="144">
        <f>'Додаток 2_ТЕ_БІР без ВКО'!N23</f>
        <v>0.16</v>
      </c>
    </row>
    <row r="17" spans="1:18" ht="18.75" customHeight="1" x14ac:dyDescent="0.25">
      <c r="A17" s="175" t="s">
        <v>43</v>
      </c>
      <c r="B17" s="176" t="s">
        <v>51</v>
      </c>
      <c r="C17" s="111">
        <v>0.16</v>
      </c>
      <c r="D17" s="111">
        <v>0.13</v>
      </c>
      <c r="E17" s="217">
        <v>0.13276897455893016</v>
      </c>
      <c r="F17" s="144">
        <f>'Додаток 1_ТЕ_населення без ВКО'!H28</f>
        <v>0.2</v>
      </c>
      <c r="G17" s="111">
        <v>0.16</v>
      </c>
      <c r="H17" s="111">
        <v>0.13</v>
      </c>
      <c r="I17" s="217">
        <v>0.13276897455893016</v>
      </c>
      <c r="J17" s="144">
        <f>'Додаток 2_ТЕ_БІР без ВКО'!F28</f>
        <v>0.2</v>
      </c>
      <c r="K17" s="111">
        <v>0.16</v>
      </c>
      <c r="L17" s="111">
        <v>0.13</v>
      </c>
      <c r="M17" s="217">
        <v>0.13276897455893016</v>
      </c>
      <c r="N17" s="144">
        <f>'Додаток 2_ТЕ_БІР без ВКО'!N28</f>
        <v>0.2</v>
      </c>
      <c r="O17" s="111">
        <v>0.16</v>
      </c>
      <c r="P17" s="111">
        <v>0.13</v>
      </c>
      <c r="Q17" s="217">
        <v>0.13276897455893016</v>
      </c>
      <c r="R17" s="144">
        <f>'Додаток 2_ТЕ_БІР без ВКО'!N28</f>
        <v>0.2</v>
      </c>
    </row>
    <row r="18" spans="1:18" ht="17.25" customHeight="1" x14ac:dyDescent="0.25">
      <c r="A18" s="172" t="s">
        <v>52</v>
      </c>
      <c r="B18" s="174" t="s">
        <v>114</v>
      </c>
      <c r="C18" s="182">
        <v>0</v>
      </c>
      <c r="D18" s="182">
        <v>0</v>
      </c>
      <c r="E18" s="221">
        <v>0</v>
      </c>
      <c r="F18" s="222">
        <v>0</v>
      </c>
      <c r="G18" s="182">
        <v>0</v>
      </c>
      <c r="H18" s="182">
        <v>0</v>
      </c>
      <c r="I18" s="217">
        <v>0</v>
      </c>
      <c r="J18" s="222">
        <v>0</v>
      </c>
      <c r="K18" s="182">
        <v>0</v>
      </c>
      <c r="L18" s="182">
        <v>0</v>
      </c>
      <c r="M18" s="217">
        <v>0</v>
      </c>
      <c r="N18" s="222">
        <v>0</v>
      </c>
      <c r="O18" s="182">
        <v>0</v>
      </c>
      <c r="P18" s="182">
        <v>0</v>
      </c>
      <c r="Q18" s="217">
        <v>0</v>
      </c>
      <c r="R18" s="144">
        <f>'Додаток 2_ТЕ_БІР без ВКО'!N25</f>
        <v>0</v>
      </c>
    </row>
    <row r="19" spans="1:18" ht="14.25" customHeight="1" x14ac:dyDescent="0.25">
      <c r="A19" s="183" t="s">
        <v>54</v>
      </c>
      <c r="B19" s="176" t="s">
        <v>55</v>
      </c>
      <c r="C19" s="111"/>
      <c r="D19" s="111"/>
      <c r="E19" s="217"/>
      <c r="F19" s="144"/>
      <c r="G19" s="111"/>
      <c r="H19" s="111"/>
      <c r="I19" s="217"/>
      <c r="J19" s="144"/>
      <c r="K19" s="111"/>
      <c r="L19" s="111"/>
      <c r="M19" s="217"/>
      <c r="N19" s="144"/>
      <c r="O19" s="111"/>
      <c r="P19" s="111"/>
      <c r="Q19" s="217"/>
      <c r="R19" s="144"/>
    </row>
    <row r="20" spans="1:18" ht="21" customHeight="1" x14ac:dyDescent="0.25">
      <c r="A20" s="184" t="s">
        <v>56</v>
      </c>
      <c r="B20" s="176" t="s">
        <v>40</v>
      </c>
      <c r="C20" s="178"/>
      <c r="D20" s="178"/>
      <c r="E20" s="218"/>
      <c r="F20" s="219"/>
      <c r="G20" s="178"/>
      <c r="H20" s="178"/>
      <c r="I20" s="218"/>
      <c r="J20" s="219"/>
      <c r="K20" s="178"/>
      <c r="L20" s="178"/>
      <c r="M20" s="218"/>
      <c r="N20" s="219"/>
      <c r="O20" s="178"/>
      <c r="P20" s="178"/>
      <c r="Q20" s="218"/>
      <c r="R20" s="219"/>
    </row>
    <row r="21" spans="1:18" ht="17.25" customHeight="1" x14ac:dyDescent="0.25">
      <c r="A21" s="184" t="s">
        <v>57</v>
      </c>
      <c r="B21" s="176" t="s">
        <v>58</v>
      </c>
      <c r="C21" s="178"/>
      <c r="D21" s="178"/>
      <c r="E21" s="218"/>
      <c r="F21" s="219"/>
      <c r="G21" s="178"/>
      <c r="H21" s="178"/>
      <c r="I21" s="218"/>
      <c r="J21" s="219"/>
      <c r="K21" s="178"/>
      <c r="L21" s="178"/>
      <c r="M21" s="218"/>
      <c r="N21" s="219"/>
      <c r="O21" s="178"/>
      <c r="P21" s="178"/>
      <c r="Q21" s="218"/>
      <c r="R21" s="219"/>
    </row>
    <row r="22" spans="1:18" ht="18" customHeight="1" x14ac:dyDescent="0.25">
      <c r="A22" s="185">
        <v>2</v>
      </c>
      <c r="B22" s="186" t="s">
        <v>115</v>
      </c>
      <c r="C22" s="182">
        <v>0</v>
      </c>
      <c r="D22" s="182">
        <v>0</v>
      </c>
      <c r="E22" s="221">
        <v>0</v>
      </c>
      <c r="F22" s="222">
        <v>0</v>
      </c>
      <c r="G22" s="182">
        <v>0</v>
      </c>
      <c r="H22" s="182">
        <v>0</v>
      </c>
      <c r="I22" s="221">
        <v>0</v>
      </c>
      <c r="J22" s="222">
        <v>0</v>
      </c>
      <c r="K22" s="182">
        <v>0</v>
      </c>
      <c r="L22" s="182">
        <v>0</v>
      </c>
      <c r="M22" s="221">
        <v>0</v>
      </c>
      <c r="N22" s="222">
        <v>0</v>
      </c>
      <c r="O22" s="182">
        <v>0</v>
      </c>
      <c r="P22" s="182">
        <v>0</v>
      </c>
      <c r="Q22" s="221">
        <v>0</v>
      </c>
      <c r="R22" s="222">
        <v>0</v>
      </c>
    </row>
    <row r="23" spans="1:18" ht="16.5" customHeight="1" x14ac:dyDescent="0.25">
      <c r="A23" s="183" t="s">
        <v>60</v>
      </c>
      <c r="B23" s="176" t="s">
        <v>55</v>
      </c>
      <c r="C23" s="182"/>
      <c r="D23" s="182"/>
      <c r="E23" s="221"/>
      <c r="F23" s="222"/>
      <c r="G23" s="182"/>
      <c r="H23" s="182"/>
      <c r="I23" s="221"/>
      <c r="J23" s="222"/>
      <c r="K23" s="182"/>
      <c r="L23" s="182"/>
      <c r="M23" s="221"/>
      <c r="N23" s="222"/>
      <c r="O23" s="182"/>
      <c r="P23" s="182"/>
      <c r="Q23" s="221"/>
      <c r="R23" s="222"/>
    </row>
    <row r="24" spans="1:18" ht="18.75" customHeight="1" x14ac:dyDescent="0.25">
      <c r="A24" s="183" t="s">
        <v>61</v>
      </c>
      <c r="B24" s="176" t="s">
        <v>40</v>
      </c>
      <c r="C24" s="182"/>
      <c r="D24" s="182"/>
      <c r="E24" s="221"/>
      <c r="F24" s="222"/>
      <c r="G24" s="182"/>
      <c r="H24" s="182"/>
      <c r="I24" s="221"/>
      <c r="J24" s="222"/>
      <c r="K24" s="182"/>
      <c r="L24" s="182"/>
      <c r="M24" s="221"/>
      <c r="N24" s="222"/>
      <c r="O24" s="182"/>
      <c r="P24" s="182"/>
      <c r="Q24" s="221"/>
      <c r="R24" s="222"/>
    </row>
    <row r="25" spans="1:18" ht="17.25" customHeight="1" x14ac:dyDescent="0.25">
      <c r="A25" s="183" t="s">
        <v>62</v>
      </c>
      <c r="B25" s="176" t="s">
        <v>58</v>
      </c>
      <c r="C25" s="182"/>
      <c r="D25" s="182"/>
      <c r="E25" s="221"/>
      <c r="F25" s="222"/>
      <c r="G25" s="182"/>
      <c r="H25" s="182"/>
      <c r="I25" s="221"/>
      <c r="J25" s="222"/>
      <c r="K25" s="182"/>
      <c r="L25" s="182"/>
      <c r="M25" s="221"/>
      <c r="N25" s="222"/>
      <c r="O25" s="182"/>
      <c r="P25" s="182"/>
      <c r="Q25" s="221"/>
      <c r="R25" s="222"/>
    </row>
    <row r="26" spans="1:18" ht="15.75" customHeight="1" x14ac:dyDescent="0.25">
      <c r="A26" s="172">
        <v>3</v>
      </c>
      <c r="B26" s="187" t="s">
        <v>116</v>
      </c>
      <c r="C26" s="182">
        <v>0</v>
      </c>
      <c r="D26" s="182">
        <v>0</v>
      </c>
      <c r="E26" s="221">
        <v>0</v>
      </c>
      <c r="F26" s="222">
        <v>0</v>
      </c>
      <c r="G26" s="182">
        <v>0</v>
      </c>
      <c r="H26" s="182">
        <v>0</v>
      </c>
      <c r="I26" s="221">
        <v>0</v>
      </c>
      <c r="J26" s="222">
        <v>0</v>
      </c>
      <c r="K26" s="182">
        <v>0</v>
      </c>
      <c r="L26" s="182">
        <v>0</v>
      </c>
      <c r="M26" s="221">
        <v>0</v>
      </c>
      <c r="N26" s="222">
        <v>0</v>
      </c>
      <c r="O26" s="182">
        <v>0</v>
      </c>
      <c r="P26" s="182">
        <v>0</v>
      </c>
      <c r="Q26" s="221">
        <v>0</v>
      </c>
      <c r="R26" s="222">
        <v>0</v>
      </c>
    </row>
    <row r="27" spans="1:18" ht="13.5" customHeight="1" x14ac:dyDescent="0.25">
      <c r="A27" s="175" t="s">
        <v>64</v>
      </c>
      <c r="B27" s="176" t="s">
        <v>55</v>
      </c>
      <c r="C27" s="182"/>
      <c r="D27" s="182"/>
      <c r="E27" s="221"/>
      <c r="F27" s="222"/>
      <c r="G27" s="182"/>
      <c r="H27" s="182"/>
      <c r="I27" s="221"/>
      <c r="J27" s="222"/>
      <c r="K27" s="182"/>
      <c r="L27" s="182"/>
      <c r="M27" s="221"/>
      <c r="N27" s="222"/>
      <c r="O27" s="182"/>
      <c r="P27" s="182"/>
      <c r="Q27" s="221"/>
      <c r="R27" s="222"/>
    </row>
    <row r="28" spans="1:18" ht="16.5" customHeight="1" x14ac:dyDescent="0.25">
      <c r="A28" s="175" t="s">
        <v>65</v>
      </c>
      <c r="B28" s="176" t="s">
        <v>40</v>
      </c>
      <c r="C28" s="182"/>
      <c r="D28" s="182"/>
      <c r="E28" s="221"/>
      <c r="F28" s="222"/>
      <c r="G28" s="182"/>
      <c r="H28" s="182"/>
      <c r="I28" s="221"/>
      <c r="J28" s="222"/>
      <c r="K28" s="182"/>
      <c r="L28" s="182"/>
      <c r="M28" s="221"/>
      <c r="N28" s="222"/>
      <c r="O28" s="182"/>
      <c r="P28" s="182"/>
      <c r="Q28" s="221"/>
      <c r="R28" s="222"/>
    </row>
    <row r="29" spans="1:18" ht="15.75" customHeight="1" x14ac:dyDescent="0.25">
      <c r="A29" s="175" t="s">
        <v>66</v>
      </c>
      <c r="B29" s="176" t="s">
        <v>58</v>
      </c>
      <c r="C29" s="182"/>
      <c r="D29" s="182"/>
      <c r="E29" s="221"/>
      <c r="F29" s="222"/>
      <c r="G29" s="182"/>
      <c r="H29" s="182"/>
      <c r="I29" s="221"/>
      <c r="J29" s="222"/>
      <c r="K29" s="182"/>
      <c r="L29" s="182"/>
      <c r="M29" s="221"/>
      <c r="N29" s="222"/>
      <c r="O29" s="182"/>
      <c r="P29" s="182"/>
      <c r="Q29" s="221"/>
      <c r="R29" s="222"/>
    </row>
    <row r="30" spans="1:18" ht="18.75" customHeight="1" x14ac:dyDescent="0.25">
      <c r="A30" s="172">
        <v>4</v>
      </c>
      <c r="B30" s="187" t="s">
        <v>67</v>
      </c>
      <c r="C30" s="182">
        <v>0</v>
      </c>
      <c r="D30" s="182">
        <v>0</v>
      </c>
      <c r="E30" s="221">
        <v>0</v>
      </c>
      <c r="F30" s="222">
        <v>0</v>
      </c>
      <c r="G30" s="182">
        <v>0</v>
      </c>
      <c r="H30" s="182">
        <v>0</v>
      </c>
      <c r="I30" s="221">
        <v>0</v>
      </c>
      <c r="J30" s="222">
        <v>0</v>
      </c>
      <c r="K30" s="182">
        <v>0</v>
      </c>
      <c r="L30" s="182">
        <v>0</v>
      </c>
      <c r="M30" s="221">
        <v>0</v>
      </c>
      <c r="N30" s="222">
        <v>0</v>
      </c>
      <c r="O30" s="182">
        <v>0</v>
      </c>
      <c r="P30" s="182">
        <v>0</v>
      </c>
      <c r="Q30" s="221">
        <v>0</v>
      </c>
      <c r="R30" s="222">
        <v>0</v>
      </c>
    </row>
    <row r="31" spans="1:18" ht="18" customHeight="1" x14ac:dyDescent="0.25">
      <c r="A31" s="172">
        <v>5</v>
      </c>
      <c r="B31" s="188" t="s">
        <v>68</v>
      </c>
      <c r="C31" s="182"/>
      <c r="D31" s="182"/>
      <c r="E31" s="221"/>
      <c r="F31" s="222"/>
      <c r="G31" s="182"/>
      <c r="H31" s="182"/>
      <c r="I31" s="221"/>
      <c r="J31" s="222"/>
      <c r="K31" s="182"/>
      <c r="L31" s="182"/>
      <c r="M31" s="221"/>
      <c r="N31" s="222"/>
      <c r="O31" s="182"/>
      <c r="P31" s="182"/>
      <c r="Q31" s="221"/>
      <c r="R31" s="222"/>
    </row>
    <row r="32" spans="1:18" ht="18" customHeight="1" x14ac:dyDescent="0.25">
      <c r="A32" s="172">
        <v>6</v>
      </c>
      <c r="B32" s="187" t="s">
        <v>69</v>
      </c>
      <c r="C32" s="113">
        <f>C9+C22+C26+C30</f>
        <v>6.36</v>
      </c>
      <c r="D32" s="113">
        <f>D9+D22+D26+D30</f>
        <v>8.1999999999999993</v>
      </c>
      <c r="E32" s="223">
        <v>8.5027996101189753</v>
      </c>
      <c r="F32" s="70">
        <f>F9+F22+F26+F30</f>
        <v>9.74</v>
      </c>
      <c r="G32" s="113">
        <f>G9+G22+G26+G30</f>
        <v>6.36</v>
      </c>
      <c r="H32" s="113">
        <v>8.1999999999999993</v>
      </c>
      <c r="I32" s="223">
        <v>8.5027996101189753</v>
      </c>
      <c r="J32" s="70">
        <f>J9+J22+J26+J30</f>
        <v>9.74</v>
      </c>
      <c r="K32" s="113">
        <f>K9+K22+K26+K30</f>
        <v>6.36</v>
      </c>
      <c r="L32" s="113">
        <v>8.1999999999999993</v>
      </c>
      <c r="M32" s="223">
        <v>8.5027996101189753</v>
      </c>
      <c r="N32" s="70">
        <f>N9+N22+N26+N30</f>
        <v>9.74</v>
      </c>
      <c r="O32" s="113">
        <f>O9+O22+O26+O30</f>
        <v>6.36</v>
      </c>
      <c r="P32" s="113">
        <v>8.1999999999999993</v>
      </c>
      <c r="Q32" s="223">
        <v>8.5027996101189753</v>
      </c>
      <c r="R32" s="70">
        <f>R9+R22+R26+R30</f>
        <v>9.74</v>
      </c>
    </row>
    <row r="33" spans="1:22" ht="18" customHeight="1" x14ac:dyDescent="0.25">
      <c r="A33" s="172">
        <v>7</v>
      </c>
      <c r="B33" s="189" t="s">
        <v>70</v>
      </c>
      <c r="C33" s="182"/>
      <c r="D33" s="182"/>
      <c r="E33" s="221"/>
      <c r="F33" s="222"/>
      <c r="G33" s="182"/>
      <c r="H33" s="182"/>
      <c r="I33" s="221"/>
      <c r="J33" s="222"/>
      <c r="K33" s="182"/>
      <c r="L33" s="182"/>
      <c r="M33" s="221"/>
      <c r="N33" s="222"/>
      <c r="O33" s="182"/>
      <c r="P33" s="182"/>
      <c r="Q33" s="221"/>
      <c r="R33" s="222"/>
    </row>
    <row r="34" spans="1:22" ht="18" customHeight="1" x14ac:dyDescent="0.25">
      <c r="A34" s="172">
        <v>8</v>
      </c>
      <c r="B34" s="86" t="s">
        <v>71</v>
      </c>
      <c r="C34" s="111">
        <v>0</v>
      </c>
      <c r="D34" s="111">
        <v>0</v>
      </c>
      <c r="E34" s="217">
        <v>0</v>
      </c>
      <c r="F34" s="144">
        <v>0</v>
      </c>
      <c r="G34" s="111">
        <v>0</v>
      </c>
      <c r="H34" s="111">
        <v>0</v>
      </c>
      <c r="I34" s="217">
        <v>-0.56000000000000005</v>
      </c>
      <c r="J34" s="144">
        <f>'Додаток 2_ТЕ_БІР без ВКО'!F45</f>
        <v>0</v>
      </c>
      <c r="K34" s="111">
        <v>0</v>
      </c>
      <c r="L34" s="111">
        <v>0</v>
      </c>
      <c r="M34" s="217">
        <v>-0.56000000000000005</v>
      </c>
      <c r="N34" s="144">
        <f>'Додаток 2_ТЕ_БІР без ВКО'!J45</f>
        <v>0</v>
      </c>
      <c r="O34" s="111">
        <v>0</v>
      </c>
      <c r="P34" s="111">
        <v>0</v>
      </c>
      <c r="Q34" s="217">
        <v>-0.56000000000000005</v>
      </c>
      <c r="R34" s="144">
        <f>'Додаток 2_ТЕ_БІР без ВКО'!N45</f>
        <v>0</v>
      </c>
    </row>
    <row r="35" spans="1:22" ht="17.25" customHeight="1" x14ac:dyDescent="0.25">
      <c r="A35" s="172">
        <v>9</v>
      </c>
      <c r="B35" s="173" t="s">
        <v>117</v>
      </c>
      <c r="C35" s="113">
        <f>(C40+C38)/0.82</f>
        <v>0.31024390243902444</v>
      </c>
      <c r="D35" s="113">
        <f>(D40+D38)/0.82</f>
        <v>0.39999999999999997</v>
      </c>
      <c r="E35" s="223">
        <v>0.41477071268873056</v>
      </c>
      <c r="F35" s="70">
        <f>ROUNDDOWN((F40+F38)/0.82,2)</f>
        <v>0.47</v>
      </c>
      <c r="G35" s="113">
        <f>(G40+G38)/0.82</f>
        <v>0.31024390243902444</v>
      </c>
      <c r="H35" s="113">
        <v>0.39999999999999997</v>
      </c>
      <c r="I35" s="223">
        <v>0.41477071268873056</v>
      </c>
      <c r="J35" s="70">
        <f>ROUNDDOWN((J40+J38)/0.82,2)</f>
        <v>0.47</v>
      </c>
      <c r="K35" s="113">
        <f>(K40+K38)/0.82</f>
        <v>0.31024390243902444</v>
      </c>
      <c r="L35" s="113">
        <v>0.39999999999999997</v>
      </c>
      <c r="M35" s="223">
        <v>0.41477071268873056</v>
      </c>
      <c r="N35" s="70">
        <f>ROUNDDOWN((N40+N38)/0.82,2)</f>
        <v>0.47</v>
      </c>
      <c r="O35" s="113">
        <f>(O40+O38)/0.82</f>
        <v>0.31024390243902444</v>
      </c>
      <c r="P35" s="113">
        <v>0.39999999999999997</v>
      </c>
      <c r="Q35" s="223">
        <v>0.41477071268873056</v>
      </c>
      <c r="R35" s="70">
        <f>ROUNDDOWN((R40+R38)/0.82,2)</f>
        <v>0.47</v>
      </c>
    </row>
    <row r="36" spans="1:22" ht="17.25" customHeight="1" x14ac:dyDescent="0.25">
      <c r="A36" s="183" t="s">
        <v>73</v>
      </c>
      <c r="B36" s="190" t="s">
        <v>74</v>
      </c>
      <c r="C36" s="111">
        <f>C35*0.18</f>
        <v>5.5843902439024401E-2</v>
      </c>
      <c r="D36" s="111">
        <f>D35*0.18</f>
        <v>7.1999999999999995E-2</v>
      </c>
      <c r="E36" s="217">
        <v>7.4658728283971493E-2</v>
      </c>
      <c r="F36" s="144">
        <f>ROUND(F35*0.18,2)</f>
        <v>0.08</v>
      </c>
      <c r="G36" s="111">
        <f>G35*0.18</f>
        <v>5.5843902439024401E-2</v>
      </c>
      <c r="H36" s="111">
        <v>7.1999999999999995E-2</v>
      </c>
      <c r="I36" s="217">
        <v>7.4658728283971493E-2</v>
      </c>
      <c r="J36" s="144">
        <f>ROUND(J35*0.18,2)</f>
        <v>0.08</v>
      </c>
      <c r="K36" s="111">
        <f>K35*0.18</f>
        <v>5.5843902439024401E-2</v>
      </c>
      <c r="L36" s="111">
        <v>7.1999999999999995E-2</v>
      </c>
      <c r="M36" s="217">
        <v>7.4658728283971493E-2</v>
      </c>
      <c r="N36" s="144">
        <f>ROUND(N35*0.18,2)</f>
        <v>0.08</v>
      </c>
      <c r="O36" s="111">
        <f>O35*0.18</f>
        <v>5.5843902439024401E-2</v>
      </c>
      <c r="P36" s="111">
        <v>7.1999999999999995E-2</v>
      </c>
      <c r="Q36" s="217">
        <v>7.4658728283971493E-2</v>
      </c>
      <c r="R36" s="144">
        <f>ROUND(R35*0.18,2)</f>
        <v>0.08</v>
      </c>
    </row>
    <row r="37" spans="1:22" ht="18" customHeight="1" x14ac:dyDescent="0.25">
      <c r="A37" s="183" t="s">
        <v>75</v>
      </c>
      <c r="B37" s="190" t="s">
        <v>76</v>
      </c>
      <c r="C37" s="182"/>
      <c r="D37" s="182"/>
      <c r="E37" s="221"/>
      <c r="F37" s="222"/>
      <c r="G37" s="182"/>
      <c r="H37" s="182"/>
      <c r="I37" s="221"/>
      <c r="J37" s="222"/>
      <c r="K37" s="182"/>
      <c r="L37" s="182"/>
      <c r="M37" s="221"/>
      <c r="N37" s="222"/>
      <c r="O37" s="182"/>
      <c r="P37" s="182"/>
      <c r="Q37" s="221"/>
      <c r="R37" s="222"/>
    </row>
    <row r="38" spans="1:22" ht="30" customHeight="1" x14ac:dyDescent="0.25">
      <c r="A38" s="183" t="s">
        <v>77</v>
      </c>
      <c r="B38" s="190" t="s">
        <v>99</v>
      </c>
      <c r="C38" s="111">
        <v>0</v>
      </c>
      <c r="D38" s="111">
        <f>D39</f>
        <v>0</v>
      </c>
      <c r="E38" s="217">
        <v>0</v>
      </c>
      <c r="F38" s="144">
        <f>F39</f>
        <v>0</v>
      </c>
      <c r="G38" s="111">
        <v>0</v>
      </c>
      <c r="H38" s="111">
        <v>0</v>
      </c>
      <c r="I38" s="217">
        <v>0</v>
      </c>
      <c r="J38" s="144">
        <f>J39</f>
        <v>0</v>
      </c>
      <c r="K38" s="111">
        <v>0</v>
      </c>
      <c r="L38" s="111">
        <v>0</v>
      </c>
      <c r="M38" s="217">
        <v>0</v>
      </c>
      <c r="N38" s="144">
        <f>N39</f>
        <v>0</v>
      </c>
      <c r="O38" s="111">
        <v>0</v>
      </c>
      <c r="P38" s="111">
        <v>0</v>
      </c>
      <c r="Q38" s="217">
        <v>0</v>
      </c>
      <c r="R38" s="144">
        <f>R39</f>
        <v>0</v>
      </c>
    </row>
    <row r="39" spans="1:22" ht="30" customHeight="1" x14ac:dyDescent="0.25">
      <c r="A39" s="183"/>
      <c r="B39" s="192" t="s">
        <v>101</v>
      </c>
      <c r="C39" s="111">
        <v>0</v>
      </c>
      <c r="D39" s="111">
        <v>0</v>
      </c>
      <c r="E39" s="217">
        <v>0</v>
      </c>
      <c r="F39" s="144">
        <v>0</v>
      </c>
      <c r="G39" s="111">
        <v>0</v>
      </c>
      <c r="H39" s="111">
        <v>0</v>
      </c>
      <c r="I39" s="217">
        <v>0</v>
      </c>
      <c r="J39" s="144">
        <v>0</v>
      </c>
      <c r="K39" s="111">
        <v>0</v>
      </c>
      <c r="L39" s="111">
        <v>0</v>
      </c>
      <c r="M39" s="217">
        <v>0</v>
      </c>
      <c r="N39" s="144">
        <v>0</v>
      </c>
      <c r="O39" s="111">
        <v>0</v>
      </c>
      <c r="P39" s="111">
        <v>0</v>
      </c>
      <c r="Q39" s="217">
        <v>0</v>
      </c>
      <c r="R39" s="144">
        <v>0</v>
      </c>
    </row>
    <row r="40" spans="1:22" ht="18" customHeight="1" x14ac:dyDescent="0.25">
      <c r="A40" s="183" t="s">
        <v>79</v>
      </c>
      <c r="B40" s="190" t="s">
        <v>80</v>
      </c>
      <c r="C40" s="111">
        <f t="shared" ref="C40:R40" si="1">C32*0.04</f>
        <v>0.25440000000000002</v>
      </c>
      <c r="D40" s="111">
        <f>D32*0.04</f>
        <v>0.32799999999999996</v>
      </c>
      <c r="E40" s="217">
        <v>0.34011198440475904</v>
      </c>
      <c r="F40" s="144">
        <f t="shared" si="1"/>
        <v>0.3896</v>
      </c>
      <c r="G40" s="111">
        <f t="shared" si="1"/>
        <v>0.25440000000000002</v>
      </c>
      <c r="H40" s="111">
        <v>0.32799999999999996</v>
      </c>
      <c r="I40" s="217">
        <v>0.34011198440475904</v>
      </c>
      <c r="J40" s="144">
        <f t="shared" si="1"/>
        <v>0.3896</v>
      </c>
      <c r="K40" s="111">
        <f t="shared" si="1"/>
        <v>0.25440000000000002</v>
      </c>
      <c r="L40" s="111">
        <v>0.32799999999999996</v>
      </c>
      <c r="M40" s="217">
        <v>0.34011198440475904</v>
      </c>
      <c r="N40" s="144">
        <f t="shared" si="1"/>
        <v>0.3896</v>
      </c>
      <c r="O40" s="111">
        <f t="shared" si="1"/>
        <v>0.25440000000000002</v>
      </c>
      <c r="P40" s="111">
        <v>0.32799999999999996</v>
      </c>
      <c r="Q40" s="217">
        <v>0.34011198440475904</v>
      </c>
      <c r="R40" s="144">
        <f t="shared" si="1"/>
        <v>0.3896</v>
      </c>
    </row>
    <row r="41" spans="1:22" ht="18" customHeight="1" x14ac:dyDescent="0.25">
      <c r="A41" s="183" t="s">
        <v>81</v>
      </c>
      <c r="B41" s="190" t="s">
        <v>82</v>
      </c>
      <c r="C41" s="182"/>
      <c r="D41" s="182"/>
      <c r="E41" s="221"/>
      <c r="F41" s="222"/>
      <c r="G41" s="182"/>
      <c r="H41" s="182"/>
      <c r="I41" s="221"/>
      <c r="J41" s="222"/>
      <c r="K41" s="182"/>
      <c r="L41" s="182"/>
      <c r="M41" s="221"/>
      <c r="N41" s="222"/>
      <c r="O41" s="182"/>
      <c r="P41" s="182"/>
      <c r="Q41" s="221"/>
      <c r="R41" s="222"/>
    </row>
    <row r="42" spans="1:22" ht="15" customHeight="1" x14ac:dyDescent="0.25">
      <c r="A42" s="172">
        <v>10</v>
      </c>
      <c r="B42" s="187" t="s">
        <v>118</v>
      </c>
      <c r="C42" s="113">
        <f>C32+C34+C35</f>
        <v>6.670243902439025</v>
      </c>
      <c r="D42" s="113">
        <f>D32+D34+D35</f>
        <v>8.6</v>
      </c>
      <c r="E42" s="223">
        <v>8.91</v>
      </c>
      <c r="F42" s="70">
        <f>ROUND(F32+F34+F35,2)</f>
        <v>10.210000000000001</v>
      </c>
      <c r="G42" s="113">
        <f>G32+G34+G35</f>
        <v>6.670243902439025</v>
      </c>
      <c r="H42" s="113">
        <v>8.6</v>
      </c>
      <c r="I42" s="223">
        <v>8.35</v>
      </c>
      <c r="J42" s="70">
        <f>ROUNDDOWN(J32+J34+J35,2)</f>
        <v>10.210000000000001</v>
      </c>
      <c r="K42" s="113">
        <f>K32+K34+K35</f>
        <v>6.670243902439025</v>
      </c>
      <c r="L42" s="113">
        <v>8.6</v>
      </c>
      <c r="M42" s="223">
        <v>8.35</v>
      </c>
      <c r="N42" s="70">
        <f>ROUNDDOWN(N32+N34+N35,2)</f>
        <v>10.210000000000001</v>
      </c>
      <c r="O42" s="113">
        <f>O32+O34+O35</f>
        <v>6.670243902439025</v>
      </c>
      <c r="P42" s="113">
        <v>8.6</v>
      </c>
      <c r="Q42" s="223">
        <v>8.35</v>
      </c>
      <c r="R42" s="70">
        <f>ROUNDDOWN(R32+R34+R35,2)</f>
        <v>10.210000000000001</v>
      </c>
    </row>
    <row r="43" spans="1:22" ht="17.25" customHeight="1" x14ac:dyDescent="0.25">
      <c r="A43" s="193">
        <v>11</v>
      </c>
      <c r="B43" s="190" t="s">
        <v>84</v>
      </c>
      <c r="C43" s="111">
        <f t="shared" ref="C43:R43" si="2">C42*0.2</f>
        <v>1.3340487804878052</v>
      </c>
      <c r="D43" s="111">
        <f>D42*0.2</f>
        <v>1.72</v>
      </c>
      <c r="E43" s="217">
        <v>1.782</v>
      </c>
      <c r="F43" s="144">
        <f t="shared" si="2"/>
        <v>2.0420000000000003</v>
      </c>
      <c r="G43" s="111">
        <f t="shared" si="2"/>
        <v>1.3340487804878052</v>
      </c>
      <c r="H43" s="111">
        <v>1.72</v>
      </c>
      <c r="I43" s="217">
        <v>1.67</v>
      </c>
      <c r="J43" s="144">
        <f t="shared" si="2"/>
        <v>2.0420000000000003</v>
      </c>
      <c r="K43" s="111">
        <f t="shared" si="2"/>
        <v>1.3340487804878052</v>
      </c>
      <c r="L43" s="111">
        <v>1.72</v>
      </c>
      <c r="M43" s="217">
        <v>1.67</v>
      </c>
      <c r="N43" s="144">
        <f t="shared" si="2"/>
        <v>2.0420000000000003</v>
      </c>
      <c r="O43" s="111">
        <f t="shared" si="2"/>
        <v>1.3340487804878052</v>
      </c>
      <c r="P43" s="111">
        <v>1.72</v>
      </c>
      <c r="Q43" s="217">
        <v>1.67</v>
      </c>
      <c r="R43" s="144">
        <f t="shared" si="2"/>
        <v>2.0420000000000003</v>
      </c>
    </row>
    <row r="44" spans="1:22" ht="16.5" customHeight="1" thickBot="1" x14ac:dyDescent="0.3">
      <c r="A44" s="21">
        <v>12</v>
      </c>
      <c r="B44" s="194" t="s">
        <v>119</v>
      </c>
      <c r="C44" s="122">
        <f>C42+C43</f>
        <v>8.004292682926831</v>
      </c>
      <c r="D44" s="122">
        <f>D42+D43-0.001</f>
        <v>10.319000000000001</v>
      </c>
      <c r="E44" s="224">
        <v>10.692</v>
      </c>
      <c r="F44" s="153">
        <f>F42+F43</f>
        <v>12.252000000000001</v>
      </c>
      <c r="G44" s="122">
        <f>G42+G43</f>
        <v>8.004292682926831</v>
      </c>
      <c r="H44" s="122">
        <v>10.319000000000001</v>
      </c>
      <c r="I44" s="224">
        <v>10.02</v>
      </c>
      <c r="J44" s="153">
        <f>J42+J43</f>
        <v>12.252000000000001</v>
      </c>
      <c r="K44" s="122">
        <f>K42+K43</f>
        <v>8.004292682926831</v>
      </c>
      <c r="L44" s="122">
        <v>10.319000000000001</v>
      </c>
      <c r="M44" s="224">
        <v>10.02</v>
      </c>
      <c r="N44" s="153">
        <f>N42+N43</f>
        <v>12.252000000000001</v>
      </c>
      <c r="O44" s="122">
        <f>O42+O43</f>
        <v>8.004292682926831</v>
      </c>
      <c r="P44" s="122">
        <v>10.319000000000001</v>
      </c>
      <c r="Q44" s="224">
        <v>10.02</v>
      </c>
      <c r="R44" s="153">
        <f>R42+R43</f>
        <v>12.252000000000001</v>
      </c>
    </row>
    <row r="45" spans="1:22" ht="30" customHeight="1" x14ac:dyDescent="0.25">
      <c r="A45" s="124" t="s">
        <v>123</v>
      </c>
      <c r="B45" s="124"/>
      <c r="C45" s="124"/>
      <c r="D45" s="124"/>
      <c r="E45" s="124"/>
      <c r="F45" s="124"/>
      <c r="G45" s="124"/>
      <c r="H45" s="124"/>
      <c r="I45" s="225"/>
    </row>
    <row r="46" spans="1:22" ht="21" customHeight="1" x14ac:dyDescent="0.25">
      <c r="A46" s="81"/>
      <c r="B46" s="226" t="s">
        <v>87</v>
      </c>
      <c r="C46" s="80"/>
      <c r="D46" s="82"/>
      <c r="E46" s="82"/>
      <c r="F46" s="82" t="s">
        <v>88</v>
      </c>
      <c r="G46" s="84"/>
      <c r="H46" s="84"/>
      <c r="I46" s="84"/>
      <c r="J46" s="85"/>
      <c r="K46" s="85"/>
      <c r="L46" s="86"/>
      <c r="M46" s="86"/>
      <c r="N46" s="86"/>
      <c r="O46" s="86"/>
      <c r="P46" s="87"/>
      <c r="Q46" s="87"/>
      <c r="R46" s="88"/>
      <c r="S46" s="88"/>
      <c r="T46" s="81"/>
      <c r="U46" s="81"/>
      <c r="V46" s="81"/>
    </row>
    <row r="47" spans="1:22" ht="15.75" customHeight="1" x14ac:dyDescent="0.25">
      <c r="A47" s="81"/>
      <c r="B47" s="89" t="s">
        <v>89</v>
      </c>
      <c r="C47" s="90" t="s">
        <v>90</v>
      </c>
      <c r="D47" s="83"/>
      <c r="E47" s="83"/>
      <c r="F47" s="91"/>
      <c r="G47" s="84"/>
      <c r="H47" s="91"/>
      <c r="I47" s="91"/>
      <c r="J47" s="92"/>
      <c r="K47" s="93"/>
      <c r="L47" s="86"/>
      <c r="M47" s="86"/>
      <c r="N47" s="86"/>
      <c r="O47" s="86"/>
      <c r="P47" s="87"/>
      <c r="Q47" s="87"/>
      <c r="R47" s="88"/>
      <c r="S47" s="88"/>
      <c r="T47" s="81"/>
      <c r="U47" s="81"/>
      <c r="V47" s="81"/>
    </row>
  </sheetData>
  <mergeCells count="13">
    <mergeCell ref="A45:H45"/>
    <mergeCell ref="P46:S46"/>
    <mergeCell ref="P47:S47"/>
    <mergeCell ref="D1:F1"/>
    <mergeCell ref="P1:R1"/>
    <mergeCell ref="A2:R2"/>
    <mergeCell ref="A3:R3"/>
    <mergeCell ref="A5:A7"/>
    <mergeCell ref="B5:B7"/>
    <mergeCell ref="C5:F5"/>
    <mergeCell ref="G5:J5"/>
    <mergeCell ref="K5:N5"/>
    <mergeCell ref="O5:R5"/>
  </mergeCells>
  <pageMargins left="0.70866141732283472" right="0.11811023622047245" top="0.35433070866141736" bottom="0.35433070866141736" header="0.11811023622047245" footer="0.11811023622047245"/>
  <pageSetup paperSize="8" scale="6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970C-F331-4718-A8AF-94F11A039532}">
  <sheetPr>
    <tabColor rgb="FFFFFF00"/>
  </sheetPr>
  <dimension ref="A1:R22"/>
  <sheetViews>
    <sheetView view="pageBreakPreview" topLeftCell="B1" zoomScaleNormal="100" zoomScaleSheetLayoutView="100" workbookViewId="0">
      <selection activeCell="D9" sqref="D9"/>
    </sheetView>
  </sheetViews>
  <sheetFormatPr defaultRowHeight="15.75" x14ac:dyDescent="0.25"/>
  <cols>
    <col min="2" max="2" width="48.875" customWidth="1"/>
    <col min="3" max="3" width="18.375" hidden="1" customWidth="1"/>
    <col min="4" max="5" width="19" customWidth="1"/>
    <col min="6" max="12" width="20.375" customWidth="1"/>
    <col min="258" max="258" width="48.875" customWidth="1"/>
    <col min="259" max="259" width="0" hidden="1" customWidth="1"/>
    <col min="260" max="261" width="19" customWidth="1"/>
    <col min="262" max="268" width="20.375" customWidth="1"/>
    <col min="514" max="514" width="48.875" customWidth="1"/>
    <col min="515" max="515" width="0" hidden="1" customWidth="1"/>
    <col min="516" max="517" width="19" customWidth="1"/>
    <col min="518" max="524" width="20.375" customWidth="1"/>
    <col min="770" max="770" width="48.875" customWidth="1"/>
    <col min="771" max="771" width="0" hidden="1" customWidth="1"/>
    <col min="772" max="773" width="19" customWidth="1"/>
    <col min="774" max="780" width="20.375" customWidth="1"/>
    <col min="1026" max="1026" width="48.875" customWidth="1"/>
    <col min="1027" max="1027" width="0" hidden="1" customWidth="1"/>
    <col min="1028" max="1029" width="19" customWidth="1"/>
    <col min="1030" max="1036" width="20.375" customWidth="1"/>
    <col min="1282" max="1282" width="48.875" customWidth="1"/>
    <col min="1283" max="1283" width="0" hidden="1" customWidth="1"/>
    <col min="1284" max="1285" width="19" customWidth="1"/>
    <col min="1286" max="1292" width="20.375" customWidth="1"/>
    <col min="1538" max="1538" width="48.875" customWidth="1"/>
    <col min="1539" max="1539" width="0" hidden="1" customWidth="1"/>
    <col min="1540" max="1541" width="19" customWidth="1"/>
    <col min="1542" max="1548" width="20.375" customWidth="1"/>
    <col min="1794" max="1794" width="48.875" customWidth="1"/>
    <col min="1795" max="1795" width="0" hidden="1" customWidth="1"/>
    <col min="1796" max="1797" width="19" customWidth="1"/>
    <col min="1798" max="1804" width="20.375" customWidth="1"/>
    <col min="2050" max="2050" width="48.875" customWidth="1"/>
    <col min="2051" max="2051" width="0" hidden="1" customWidth="1"/>
    <col min="2052" max="2053" width="19" customWidth="1"/>
    <col min="2054" max="2060" width="20.375" customWidth="1"/>
    <col min="2306" max="2306" width="48.875" customWidth="1"/>
    <col min="2307" max="2307" width="0" hidden="1" customWidth="1"/>
    <col min="2308" max="2309" width="19" customWidth="1"/>
    <col min="2310" max="2316" width="20.375" customWidth="1"/>
    <col min="2562" max="2562" width="48.875" customWidth="1"/>
    <col min="2563" max="2563" width="0" hidden="1" customWidth="1"/>
    <col min="2564" max="2565" width="19" customWidth="1"/>
    <col min="2566" max="2572" width="20.375" customWidth="1"/>
    <col min="2818" max="2818" width="48.875" customWidth="1"/>
    <col min="2819" max="2819" width="0" hidden="1" customWidth="1"/>
    <col min="2820" max="2821" width="19" customWidth="1"/>
    <col min="2822" max="2828" width="20.375" customWidth="1"/>
    <col min="3074" max="3074" width="48.875" customWidth="1"/>
    <col min="3075" max="3075" width="0" hidden="1" customWidth="1"/>
    <col min="3076" max="3077" width="19" customWidth="1"/>
    <col min="3078" max="3084" width="20.375" customWidth="1"/>
    <col min="3330" max="3330" width="48.875" customWidth="1"/>
    <col min="3331" max="3331" width="0" hidden="1" customWidth="1"/>
    <col min="3332" max="3333" width="19" customWidth="1"/>
    <col min="3334" max="3340" width="20.375" customWidth="1"/>
    <col min="3586" max="3586" width="48.875" customWidth="1"/>
    <col min="3587" max="3587" width="0" hidden="1" customWidth="1"/>
    <col min="3588" max="3589" width="19" customWidth="1"/>
    <col min="3590" max="3596" width="20.375" customWidth="1"/>
    <col min="3842" max="3842" width="48.875" customWidth="1"/>
    <col min="3843" max="3843" width="0" hidden="1" customWidth="1"/>
    <col min="3844" max="3845" width="19" customWidth="1"/>
    <col min="3846" max="3852" width="20.375" customWidth="1"/>
    <col min="4098" max="4098" width="48.875" customWidth="1"/>
    <col min="4099" max="4099" width="0" hidden="1" customWidth="1"/>
    <col min="4100" max="4101" width="19" customWidth="1"/>
    <col min="4102" max="4108" width="20.375" customWidth="1"/>
    <col min="4354" max="4354" width="48.875" customWidth="1"/>
    <col min="4355" max="4355" width="0" hidden="1" customWidth="1"/>
    <col min="4356" max="4357" width="19" customWidth="1"/>
    <col min="4358" max="4364" width="20.375" customWidth="1"/>
    <col min="4610" max="4610" width="48.875" customWidth="1"/>
    <col min="4611" max="4611" width="0" hidden="1" customWidth="1"/>
    <col min="4612" max="4613" width="19" customWidth="1"/>
    <col min="4614" max="4620" width="20.375" customWidth="1"/>
    <col min="4866" max="4866" width="48.875" customWidth="1"/>
    <col min="4867" max="4867" width="0" hidden="1" customWidth="1"/>
    <col min="4868" max="4869" width="19" customWidth="1"/>
    <col min="4870" max="4876" width="20.375" customWidth="1"/>
    <col min="5122" max="5122" width="48.875" customWidth="1"/>
    <col min="5123" max="5123" width="0" hidden="1" customWidth="1"/>
    <col min="5124" max="5125" width="19" customWidth="1"/>
    <col min="5126" max="5132" width="20.375" customWidth="1"/>
    <col min="5378" max="5378" width="48.875" customWidth="1"/>
    <col min="5379" max="5379" width="0" hidden="1" customWidth="1"/>
    <col min="5380" max="5381" width="19" customWidth="1"/>
    <col min="5382" max="5388" width="20.375" customWidth="1"/>
    <col min="5634" max="5634" width="48.875" customWidth="1"/>
    <col min="5635" max="5635" width="0" hidden="1" customWidth="1"/>
    <col min="5636" max="5637" width="19" customWidth="1"/>
    <col min="5638" max="5644" width="20.375" customWidth="1"/>
    <col min="5890" max="5890" width="48.875" customWidth="1"/>
    <col min="5891" max="5891" width="0" hidden="1" customWidth="1"/>
    <col min="5892" max="5893" width="19" customWidth="1"/>
    <col min="5894" max="5900" width="20.375" customWidth="1"/>
    <col min="6146" max="6146" width="48.875" customWidth="1"/>
    <col min="6147" max="6147" width="0" hidden="1" customWidth="1"/>
    <col min="6148" max="6149" width="19" customWidth="1"/>
    <col min="6150" max="6156" width="20.375" customWidth="1"/>
    <col min="6402" max="6402" width="48.875" customWidth="1"/>
    <col min="6403" max="6403" width="0" hidden="1" customWidth="1"/>
    <col min="6404" max="6405" width="19" customWidth="1"/>
    <col min="6406" max="6412" width="20.375" customWidth="1"/>
    <col min="6658" max="6658" width="48.875" customWidth="1"/>
    <col min="6659" max="6659" width="0" hidden="1" customWidth="1"/>
    <col min="6660" max="6661" width="19" customWidth="1"/>
    <col min="6662" max="6668" width="20.375" customWidth="1"/>
    <col min="6914" max="6914" width="48.875" customWidth="1"/>
    <col min="6915" max="6915" width="0" hidden="1" customWidth="1"/>
    <col min="6916" max="6917" width="19" customWidth="1"/>
    <col min="6918" max="6924" width="20.375" customWidth="1"/>
    <col min="7170" max="7170" width="48.875" customWidth="1"/>
    <col min="7171" max="7171" width="0" hidden="1" customWidth="1"/>
    <col min="7172" max="7173" width="19" customWidth="1"/>
    <col min="7174" max="7180" width="20.375" customWidth="1"/>
    <col min="7426" max="7426" width="48.875" customWidth="1"/>
    <col min="7427" max="7427" width="0" hidden="1" customWidth="1"/>
    <col min="7428" max="7429" width="19" customWidth="1"/>
    <col min="7430" max="7436" width="20.375" customWidth="1"/>
    <col min="7682" max="7682" width="48.875" customWidth="1"/>
    <col min="7683" max="7683" width="0" hidden="1" customWidth="1"/>
    <col min="7684" max="7685" width="19" customWidth="1"/>
    <col min="7686" max="7692" width="20.375" customWidth="1"/>
    <col min="7938" max="7938" width="48.875" customWidth="1"/>
    <col min="7939" max="7939" width="0" hidden="1" customWidth="1"/>
    <col min="7940" max="7941" width="19" customWidth="1"/>
    <col min="7942" max="7948" width="20.375" customWidth="1"/>
    <col min="8194" max="8194" width="48.875" customWidth="1"/>
    <col min="8195" max="8195" width="0" hidden="1" customWidth="1"/>
    <col min="8196" max="8197" width="19" customWidth="1"/>
    <col min="8198" max="8204" width="20.375" customWidth="1"/>
    <col min="8450" max="8450" width="48.875" customWidth="1"/>
    <col min="8451" max="8451" width="0" hidden="1" customWidth="1"/>
    <col min="8452" max="8453" width="19" customWidth="1"/>
    <col min="8454" max="8460" width="20.375" customWidth="1"/>
    <col min="8706" max="8706" width="48.875" customWidth="1"/>
    <col min="8707" max="8707" width="0" hidden="1" customWidth="1"/>
    <col min="8708" max="8709" width="19" customWidth="1"/>
    <col min="8710" max="8716" width="20.375" customWidth="1"/>
    <col min="8962" max="8962" width="48.875" customWidth="1"/>
    <col min="8963" max="8963" width="0" hidden="1" customWidth="1"/>
    <col min="8964" max="8965" width="19" customWidth="1"/>
    <col min="8966" max="8972" width="20.375" customWidth="1"/>
    <col min="9218" max="9218" width="48.875" customWidth="1"/>
    <col min="9219" max="9219" width="0" hidden="1" customWidth="1"/>
    <col min="9220" max="9221" width="19" customWidth="1"/>
    <col min="9222" max="9228" width="20.375" customWidth="1"/>
    <col min="9474" max="9474" width="48.875" customWidth="1"/>
    <col min="9475" max="9475" width="0" hidden="1" customWidth="1"/>
    <col min="9476" max="9477" width="19" customWidth="1"/>
    <col min="9478" max="9484" width="20.375" customWidth="1"/>
    <col min="9730" max="9730" width="48.875" customWidth="1"/>
    <col min="9731" max="9731" width="0" hidden="1" customWidth="1"/>
    <col min="9732" max="9733" width="19" customWidth="1"/>
    <col min="9734" max="9740" width="20.375" customWidth="1"/>
    <col min="9986" max="9986" width="48.875" customWidth="1"/>
    <col min="9987" max="9987" width="0" hidden="1" customWidth="1"/>
    <col min="9988" max="9989" width="19" customWidth="1"/>
    <col min="9990" max="9996" width="20.375" customWidth="1"/>
    <col min="10242" max="10242" width="48.875" customWidth="1"/>
    <col min="10243" max="10243" width="0" hidden="1" customWidth="1"/>
    <col min="10244" max="10245" width="19" customWidth="1"/>
    <col min="10246" max="10252" width="20.375" customWidth="1"/>
    <col min="10498" max="10498" width="48.875" customWidth="1"/>
    <col min="10499" max="10499" width="0" hidden="1" customWidth="1"/>
    <col min="10500" max="10501" width="19" customWidth="1"/>
    <col min="10502" max="10508" width="20.375" customWidth="1"/>
    <col min="10754" max="10754" width="48.875" customWidth="1"/>
    <col min="10755" max="10755" width="0" hidden="1" customWidth="1"/>
    <col min="10756" max="10757" width="19" customWidth="1"/>
    <col min="10758" max="10764" width="20.375" customWidth="1"/>
    <col min="11010" max="11010" width="48.875" customWidth="1"/>
    <col min="11011" max="11011" width="0" hidden="1" customWidth="1"/>
    <col min="11012" max="11013" width="19" customWidth="1"/>
    <col min="11014" max="11020" width="20.375" customWidth="1"/>
    <col min="11266" max="11266" width="48.875" customWidth="1"/>
    <col min="11267" max="11267" width="0" hidden="1" customWidth="1"/>
    <col min="11268" max="11269" width="19" customWidth="1"/>
    <col min="11270" max="11276" width="20.375" customWidth="1"/>
    <col min="11522" max="11522" width="48.875" customWidth="1"/>
    <col min="11523" max="11523" width="0" hidden="1" customWidth="1"/>
    <col min="11524" max="11525" width="19" customWidth="1"/>
    <col min="11526" max="11532" width="20.375" customWidth="1"/>
    <col min="11778" max="11778" width="48.875" customWidth="1"/>
    <col min="11779" max="11779" width="0" hidden="1" customWidth="1"/>
    <col min="11780" max="11781" width="19" customWidth="1"/>
    <col min="11782" max="11788" width="20.375" customWidth="1"/>
    <col min="12034" max="12034" width="48.875" customWidth="1"/>
    <col min="12035" max="12035" width="0" hidden="1" customWidth="1"/>
    <col min="12036" max="12037" width="19" customWidth="1"/>
    <col min="12038" max="12044" width="20.375" customWidth="1"/>
    <col min="12290" max="12290" width="48.875" customWidth="1"/>
    <col min="12291" max="12291" width="0" hidden="1" customWidth="1"/>
    <col min="12292" max="12293" width="19" customWidth="1"/>
    <col min="12294" max="12300" width="20.375" customWidth="1"/>
    <col min="12546" max="12546" width="48.875" customWidth="1"/>
    <col min="12547" max="12547" width="0" hidden="1" customWidth="1"/>
    <col min="12548" max="12549" width="19" customWidth="1"/>
    <col min="12550" max="12556" width="20.375" customWidth="1"/>
    <col min="12802" max="12802" width="48.875" customWidth="1"/>
    <col min="12803" max="12803" width="0" hidden="1" customWidth="1"/>
    <col min="12804" max="12805" width="19" customWidth="1"/>
    <col min="12806" max="12812" width="20.375" customWidth="1"/>
    <col min="13058" max="13058" width="48.875" customWidth="1"/>
    <col min="13059" max="13059" width="0" hidden="1" customWidth="1"/>
    <col min="13060" max="13061" width="19" customWidth="1"/>
    <col min="13062" max="13068" width="20.375" customWidth="1"/>
    <col min="13314" max="13314" width="48.875" customWidth="1"/>
    <col min="13315" max="13315" width="0" hidden="1" customWidth="1"/>
    <col min="13316" max="13317" width="19" customWidth="1"/>
    <col min="13318" max="13324" width="20.375" customWidth="1"/>
    <col min="13570" max="13570" width="48.875" customWidth="1"/>
    <col min="13571" max="13571" width="0" hidden="1" customWidth="1"/>
    <col min="13572" max="13573" width="19" customWidth="1"/>
    <col min="13574" max="13580" width="20.375" customWidth="1"/>
    <col min="13826" max="13826" width="48.875" customWidth="1"/>
    <col min="13827" max="13827" width="0" hidden="1" customWidth="1"/>
    <col min="13828" max="13829" width="19" customWidth="1"/>
    <col min="13830" max="13836" width="20.375" customWidth="1"/>
    <col min="14082" max="14082" width="48.875" customWidth="1"/>
    <col min="14083" max="14083" width="0" hidden="1" customWidth="1"/>
    <col min="14084" max="14085" width="19" customWidth="1"/>
    <col min="14086" max="14092" width="20.375" customWidth="1"/>
    <col min="14338" max="14338" width="48.875" customWidth="1"/>
    <col min="14339" max="14339" width="0" hidden="1" customWidth="1"/>
    <col min="14340" max="14341" width="19" customWidth="1"/>
    <col min="14342" max="14348" width="20.375" customWidth="1"/>
    <col min="14594" max="14594" width="48.875" customWidth="1"/>
    <col min="14595" max="14595" width="0" hidden="1" customWidth="1"/>
    <col min="14596" max="14597" width="19" customWidth="1"/>
    <col min="14598" max="14604" width="20.375" customWidth="1"/>
    <col min="14850" max="14850" width="48.875" customWidth="1"/>
    <col min="14851" max="14851" width="0" hidden="1" customWidth="1"/>
    <col min="14852" max="14853" width="19" customWidth="1"/>
    <col min="14854" max="14860" width="20.375" customWidth="1"/>
    <col min="15106" max="15106" width="48.875" customWidth="1"/>
    <col min="15107" max="15107" width="0" hidden="1" customWidth="1"/>
    <col min="15108" max="15109" width="19" customWidth="1"/>
    <col min="15110" max="15116" width="20.375" customWidth="1"/>
    <col min="15362" max="15362" width="48.875" customWidth="1"/>
    <col min="15363" max="15363" width="0" hidden="1" customWidth="1"/>
    <col min="15364" max="15365" width="19" customWidth="1"/>
    <col min="15366" max="15372" width="20.375" customWidth="1"/>
    <col min="15618" max="15618" width="48.875" customWidth="1"/>
    <col min="15619" max="15619" width="0" hidden="1" customWidth="1"/>
    <col min="15620" max="15621" width="19" customWidth="1"/>
    <col min="15622" max="15628" width="20.375" customWidth="1"/>
    <col min="15874" max="15874" width="48.875" customWidth="1"/>
    <col min="15875" max="15875" width="0" hidden="1" customWidth="1"/>
    <col min="15876" max="15877" width="19" customWidth="1"/>
    <col min="15878" max="15884" width="20.375" customWidth="1"/>
    <col min="16130" max="16130" width="48.875" customWidth="1"/>
    <col min="16131" max="16131" width="0" hidden="1" customWidth="1"/>
    <col min="16132" max="16133" width="19" customWidth="1"/>
    <col min="16134" max="16140" width="20.375" customWidth="1"/>
  </cols>
  <sheetData>
    <row r="1" spans="1:12" ht="18.75" x14ac:dyDescent="0.3">
      <c r="A1" s="1"/>
      <c r="B1" s="2"/>
      <c r="C1" s="2"/>
      <c r="D1" s="3"/>
      <c r="E1" s="3"/>
      <c r="F1" s="4"/>
      <c r="J1" s="3" t="s">
        <v>124</v>
      </c>
      <c r="K1" s="3"/>
      <c r="L1" s="4"/>
    </row>
    <row r="2" spans="1:12" ht="62.25" customHeight="1" x14ac:dyDescent="0.25">
      <c r="A2" s="5" t="s">
        <v>125</v>
      </c>
      <c r="B2" s="5"/>
      <c r="C2" s="5"/>
      <c r="D2" s="5"/>
      <c r="E2" s="5"/>
      <c r="F2" s="5"/>
      <c r="G2" s="5"/>
      <c r="H2" s="5"/>
      <c r="I2" s="5"/>
      <c r="J2" s="5"/>
      <c r="K2" s="5"/>
      <c r="L2" s="5"/>
    </row>
    <row r="3" spans="1:12" ht="62.25" customHeight="1" thickBot="1" x14ac:dyDescent="0.3">
      <c r="A3" s="227" t="s">
        <v>126</v>
      </c>
      <c r="B3" s="227"/>
      <c r="C3" s="227"/>
      <c r="D3" s="227"/>
      <c r="E3" s="227"/>
      <c r="F3" s="227"/>
      <c r="G3" s="227"/>
      <c r="H3" s="227"/>
      <c r="I3" s="227"/>
      <c r="J3" s="227"/>
      <c r="K3" s="227"/>
      <c r="L3" s="227"/>
    </row>
    <row r="4" spans="1:12" ht="35.25" customHeight="1" thickBot="1" x14ac:dyDescent="0.3">
      <c r="A4" s="228" t="s">
        <v>127</v>
      </c>
      <c r="B4" s="229"/>
      <c r="C4" s="229"/>
      <c r="D4" s="229"/>
      <c r="E4" s="229"/>
      <c r="F4" s="230"/>
      <c r="G4" s="231" t="s">
        <v>128</v>
      </c>
      <c r="H4" s="232"/>
      <c r="I4" s="233"/>
      <c r="J4" s="231" t="s">
        <v>129</v>
      </c>
      <c r="K4" s="232"/>
      <c r="L4" s="233"/>
    </row>
    <row r="5" spans="1:12" ht="96.75" customHeight="1" x14ac:dyDescent="0.25">
      <c r="A5" s="234" t="s">
        <v>2</v>
      </c>
      <c r="B5" s="235" t="s">
        <v>3</v>
      </c>
      <c r="C5" s="17" t="s">
        <v>130</v>
      </c>
      <c r="D5" s="17" t="s">
        <v>8</v>
      </c>
      <c r="E5" s="17" t="str">
        <f>'Додаток 2_ТЕ_БІР без ВКО'!E5</f>
        <v>2026 рік Розпорядження КМВА від 16.06.2026 року №131</v>
      </c>
      <c r="F5" s="16" t="s">
        <v>10</v>
      </c>
      <c r="G5" s="17" t="s">
        <v>8</v>
      </c>
      <c r="H5" s="17" t="str">
        <f>E5</f>
        <v>2026 рік Розпорядження КМВА від 16.06.2026 року №131</v>
      </c>
      <c r="I5" s="18" t="s">
        <v>10</v>
      </c>
      <c r="J5" s="17" t="s">
        <v>8</v>
      </c>
      <c r="K5" s="17" t="str">
        <f>E5</f>
        <v>2026 рік Розпорядження КМВА від 16.06.2026 року №131</v>
      </c>
      <c r="L5" s="18" t="s">
        <v>10</v>
      </c>
    </row>
    <row r="6" spans="1:12" ht="24" customHeight="1" thickBot="1" x14ac:dyDescent="0.3">
      <c r="A6" s="236"/>
      <c r="B6" s="237"/>
      <c r="C6" s="238" t="s">
        <v>131</v>
      </c>
      <c r="D6" s="238" t="s">
        <v>132</v>
      </c>
      <c r="E6" s="238" t="s">
        <v>132</v>
      </c>
      <c r="F6" s="238" t="s">
        <v>131</v>
      </c>
      <c r="G6" s="238" t="s">
        <v>132</v>
      </c>
      <c r="H6" s="238" t="s">
        <v>132</v>
      </c>
      <c r="I6" s="239" t="s">
        <v>131</v>
      </c>
      <c r="J6" s="238" t="s">
        <v>132</v>
      </c>
      <c r="K6" s="238" t="s">
        <v>132</v>
      </c>
      <c r="L6" s="239" t="s">
        <v>131</v>
      </c>
    </row>
    <row r="7" spans="1:12" ht="25.5" customHeight="1" thickTop="1" thickBot="1" x14ac:dyDescent="0.3">
      <c r="A7" s="240">
        <v>1</v>
      </c>
      <c r="B7" s="241">
        <v>2</v>
      </c>
      <c r="C7" s="208">
        <v>4</v>
      </c>
      <c r="D7" s="208">
        <f>C7+1</f>
        <v>5</v>
      </c>
      <c r="E7" s="208">
        <f>D7+1</f>
        <v>6</v>
      </c>
      <c r="F7" s="208">
        <f>E7+1</f>
        <v>7</v>
      </c>
      <c r="G7" s="211">
        <f t="shared" ref="G7:L7" si="0">F7+1</f>
        <v>8</v>
      </c>
      <c r="H7" s="211">
        <f t="shared" si="0"/>
        <v>9</v>
      </c>
      <c r="I7" s="211">
        <f t="shared" si="0"/>
        <v>10</v>
      </c>
      <c r="J7" s="211">
        <f t="shared" si="0"/>
        <v>11</v>
      </c>
      <c r="K7" s="211">
        <f t="shared" si="0"/>
        <v>12</v>
      </c>
      <c r="L7" s="211">
        <f t="shared" si="0"/>
        <v>13</v>
      </c>
    </row>
    <row r="8" spans="1:12" ht="20.25" customHeight="1" thickTop="1" x14ac:dyDescent="0.25">
      <c r="A8" s="242">
        <v>1</v>
      </c>
      <c r="B8" s="243" t="s">
        <v>12</v>
      </c>
      <c r="C8" s="244">
        <f>C9</f>
        <v>89.997439999999997</v>
      </c>
      <c r="D8" s="244">
        <v>112.45</v>
      </c>
      <c r="E8" s="244">
        <v>139.81</v>
      </c>
      <c r="F8" s="244">
        <f>F9</f>
        <v>145.32</v>
      </c>
      <c r="G8" s="245"/>
      <c r="H8" s="245"/>
      <c r="I8" s="245">
        <f>I9</f>
        <v>146.38</v>
      </c>
      <c r="J8" s="245"/>
      <c r="K8" s="245"/>
      <c r="L8" s="245">
        <f>L9</f>
        <v>146.38</v>
      </c>
    </row>
    <row r="9" spans="1:12" ht="21" customHeight="1" x14ac:dyDescent="0.25">
      <c r="A9" s="242" t="s">
        <v>13</v>
      </c>
      <c r="B9" s="246" t="s">
        <v>14</v>
      </c>
      <c r="C9" s="247">
        <f>C10+C11</f>
        <v>89.997439999999997</v>
      </c>
      <c r="D9" s="247">
        <v>112.45</v>
      </c>
      <c r="E9" s="247">
        <v>139.81</v>
      </c>
      <c r="F9" s="247">
        <f>F10+F11</f>
        <v>145.32</v>
      </c>
      <c r="G9" s="248"/>
      <c r="H9" s="248"/>
      <c r="I9" s="248">
        <f>I10+I11</f>
        <v>146.38</v>
      </c>
      <c r="J9" s="248"/>
      <c r="K9" s="248"/>
      <c r="L9" s="248">
        <f>L10+L11</f>
        <v>146.38</v>
      </c>
    </row>
    <row r="10" spans="1:12" ht="35.25" customHeight="1" x14ac:dyDescent="0.25">
      <c r="A10" s="57" t="s">
        <v>15</v>
      </c>
      <c r="B10" s="249" t="s">
        <v>133</v>
      </c>
      <c r="C10" s="247">
        <f>(1064.81+668.09+6.36)*0.044</f>
        <v>76.527439999999999</v>
      </c>
      <c r="D10" s="247">
        <v>82.94</v>
      </c>
      <c r="E10" s="247">
        <v>97.5</v>
      </c>
      <c r="F10" s="247">
        <f>'[1]Д 14-4 Насел безЦТП безІТП зВКО'!D10</f>
        <v>107</v>
      </c>
      <c r="G10" s="248"/>
      <c r="H10" s="248"/>
      <c r="I10" s="248">
        <f>'[1]Д 14-4 Бюдж безЦТП безІТП зВКО'!D10</f>
        <v>108.06</v>
      </c>
      <c r="J10" s="248"/>
      <c r="K10" s="248"/>
      <c r="L10" s="248">
        <f>'[1]Д 14-4 Інші безЦТП безІТП зВКО'!D10</f>
        <v>108.06</v>
      </c>
    </row>
    <row r="11" spans="1:12" ht="33.75" customHeight="1" x14ac:dyDescent="0.25">
      <c r="A11" s="57" t="s">
        <v>17</v>
      </c>
      <c r="B11" s="249" t="s">
        <v>134</v>
      </c>
      <c r="C11" s="247">
        <v>13.47</v>
      </c>
      <c r="D11" s="247">
        <v>29.51</v>
      </c>
      <c r="E11" s="247">
        <v>42.31</v>
      </c>
      <c r="F11" s="247">
        <f>'[1]Д 14-4 Насел безЦТП безІТП зВКО'!D12</f>
        <v>38.32</v>
      </c>
      <c r="G11" s="248"/>
      <c r="H11" s="248"/>
      <c r="I11" s="248">
        <f>'[1]Д 14-4 Бюдж безЦТП безІТП зВКО'!D12</f>
        <v>38.32</v>
      </c>
      <c r="J11" s="248"/>
      <c r="K11" s="248"/>
      <c r="L11" s="248">
        <f>'[1]Д 14-4 Інші безЦТП безІТП зВКО'!D12</f>
        <v>38.32</v>
      </c>
    </row>
    <row r="12" spans="1:12" ht="18" customHeight="1" x14ac:dyDescent="0.25">
      <c r="A12" s="242">
        <v>2</v>
      </c>
      <c r="B12" s="250" t="s">
        <v>135</v>
      </c>
      <c r="C12" s="251">
        <f>C8</f>
        <v>89.997439999999997</v>
      </c>
      <c r="D12" s="251">
        <v>112.45</v>
      </c>
      <c r="E12" s="251">
        <v>139.81</v>
      </c>
      <c r="F12" s="251">
        <f>F8</f>
        <v>145.32</v>
      </c>
      <c r="G12" s="252"/>
      <c r="H12" s="252"/>
      <c r="I12" s="252">
        <f>I8</f>
        <v>146.38</v>
      </c>
      <c r="J12" s="252"/>
      <c r="K12" s="252"/>
      <c r="L12" s="252">
        <f>L8</f>
        <v>146.38</v>
      </c>
    </row>
    <row r="13" spans="1:12" ht="18" customHeight="1" x14ac:dyDescent="0.25">
      <c r="A13" s="242">
        <v>3</v>
      </c>
      <c r="B13" s="86" t="s">
        <v>71</v>
      </c>
      <c r="C13" s="247">
        <v>0</v>
      </c>
      <c r="D13" s="247">
        <v>0</v>
      </c>
      <c r="E13" s="247">
        <v>0</v>
      </c>
      <c r="F13" s="247">
        <v>0</v>
      </c>
      <c r="G13" s="248"/>
      <c r="H13" s="248"/>
      <c r="I13" s="248">
        <v>0</v>
      </c>
      <c r="J13" s="248"/>
      <c r="K13" s="248"/>
      <c r="L13" s="248">
        <v>0</v>
      </c>
    </row>
    <row r="14" spans="1:12" ht="17.25" customHeight="1" x14ac:dyDescent="0.25">
      <c r="A14" s="242">
        <v>4</v>
      </c>
      <c r="B14" s="243" t="s">
        <v>136</v>
      </c>
      <c r="C14" s="251">
        <v>7.69</v>
      </c>
      <c r="D14" s="251">
        <v>13.54</v>
      </c>
      <c r="E14" s="251">
        <v>17.170000000000002</v>
      </c>
      <c r="F14" s="251">
        <f>F15+F16</f>
        <v>10.97</v>
      </c>
      <c r="G14" s="252"/>
      <c r="H14" s="252"/>
      <c r="I14" s="253">
        <f>ROUNDDOWN(I15+I16,3)</f>
        <v>11</v>
      </c>
      <c r="J14" s="252"/>
      <c r="K14" s="252"/>
      <c r="L14" s="253">
        <f>ROUNDDOWN(L15+L16,3)</f>
        <v>11</v>
      </c>
    </row>
    <row r="15" spans="1:12" ht="32.25" customHeight="1" x14ac:dyDescent="0.25">
      <c r="A15" s="254" t="s">
        <v>137</v>
      </c>
      <c r="B15" s="255" t="s">
        <v>138</v>
      </c>
      <c r="C15" s="247">
        <f>C14-C16</f>
        <v>6.3058000000000005</v>
      </c>
      <c r="D15" s="247">
        <v>11.102799999999998</v>
      </c>
      <c r="E15" s="247">
        <v>14.08</v>
      </c>
      <c r="F15" s="247">
        <f>'[1]Д 14-4 Насел безЦТП безІТП зВКО'!D26</f>
        <v>9</v>
      </c>
      <c r="G15" s="247"/>
      <c r="H15" s="247"/>
      <c r="I15" s="256">
        <f>'[1]Д 14-4 Бюдж безЦТП безІТП зВКО'!D26</f>
        <v>9.02</v>
      </c>
      <c r="J15" s="247"/>
      <c r="K15" s="247"/>
      <c r="L15" s="248">
        <f>'[1]Д 14-4 Інші безЦТП безІТП зВКО'!D26</f>
        <v>9.02</v>
      </c>
    </row>
    <row r="16" spans="1:12" ht="17.25" customHeight="1" x14ac:dyDescent="0.25">
      <c r="A16" s="257" t="s">
        <v>139</v>
      </c>
      <c r="B16" s="258" t="s">
        <v>74</v>
      </c>
      <c r="C16" s="247">
        <f>C14*0.18</f>
        <v>1.3842000000000001</v>
      </c>
      <c r="D16" s="247">
        <v>2.4371999999999998</v>
      </c>
      <c r="E16" s="247">
        <v>3.09</v>
      </c>
      <c r="F16" s="247">
        <f>'[1]Д 14-4 Насел безЦТП безІТП зВКО'!D27</f>
        <v>1.97</v>
      </c>
      <c r="G16" s="259"/>
      <c r="H16" s="259"/>
      <c r="I16" s="256">
        <f>'[1]Д 14-4 Бюдж безЦТП безІТП зВКО'!D27</f>
        <v>1.98</v>
      </c>
      <c r="J16" s="259"/>
      <c r="K16" s="259"/>
      <c r="L16" s="248">
        <f>'[1]Д 14-4 Інші безЦТП безІТП зВКО'!D27</f>
        <v>1.98</v>
      </c>
    </row>
    <row r="17" spans="1:18" ht="36" customHeight="1" x14ac:dyDescent="0.25">
      <c r="A17" s="34">
        <v>5</v>
      </c>
      <c r="B17" s="260" t="s">
        <v>140</v>
      </c>
      <c r="C17" s="251">
        <f>C12+C13+C14</f>
        <v>97.687439999999995</v>
      </c>
      <c r="D17" s="251">
        <v>125.99000000000001</v>
      </c>
      <c r="E17" s="251">
        <v>156.98000000000002</v>
      </c>
      <c r="F17" s="251">
        <f>F12+F13+F14</f>
        <v>156.29</v>
      </c>
      <c r="G17" s="252"/>
      <c r="H17" s="252"/>
      <c r="I17" s="252">
        <f>I12+I13+I14</f>
        <v>157.38</v>
      </c>
      <c r="J17" s="252"/>
      <c r="K17" s="252"/>
      <c r="L17" s="252">
        <f>L12+L13+L14</f>
        <v>157.38</v>
      </c>
    </row>
    <row r="18" spans="1:18" ht="17.25" customHeight="1" x14ac:dyDescent="0.25">
      <c r="A18" s="72">
        <v>6</v>
      </c>
      <c r="B18" s="261" t="s">
        <v>84</v>
      </c>
      <c r="C18" s="247">
        <f>C17*0.2</f>
        <v>19.537488</v>
      </c>
      <c r="D18" s="247">
        <v>25.198000000000004</v>
      </c>
      <c r="E18" s="247">
        <v>31.396000000000004</v>
      </c>
      <c r="F18" s="247">
        <f>F17*0.2</f>
        <v>31.257999999999999</v>
      </c>
      <c r="G18" s="248"/>
      <c r="H18" s="248"/>
      <c r="I18" s="248">
        <f>ROUND(I17*0.2,2)</f>
        <v>31.48</v>
      </c>
      <c r="J18" s="248"/>
      <c r="K18" s="248"/>
      <c r="L18" s="248">
        <f>ROUND(L17*0.2,2)</f>
        <v>31.48</v>
      </c>
    </row>
    <row r="19" spans="1:18" ht="35.25" customHeight="1" thickBot="1" x14ac:dyDescent="0.3">
      <c r="A19" s="73">
        <v>7</v>
      </c>
      <c r="B19" s="262" t="s">
        <v>141</v>
      </c>
      <c r="C19" s="263">
        <f>C17+C18+0.005</f>
        <v>117.22992799999999</v>
      </c>
      <c r="D19" s="263">
        <v>151.18800000000002</v>
      </c>
      <c r="E19" s="263">
        <v>188.37600000000003</v>
      </c>
      <c r="F19" s="263">
        <f>F17+F18</f>
        <v>187.548</v>
      </c>
      <c r="G19" s="264"/>
      <c r="H19" s="264"/>
      <c r="I19" s="264">
        <f>I17+I18</f>
        <v>188.85999999999999</v>
      </c>
      <c r="J19" s="264"/>
      <c r="K19" s="264"/>
      <c r="L19" s="264">
        <f>L17+L18</f>
        <v>188.85999999999999</v>
      </c>
    </row>
    <row r="20" spans="1:18" ht="51.75" customHeight="1" x14ac:dyDescent="0.25">
      <c r="A20" s="124" t="s">
        <v>142</v>
      </c>
      <c r="B20" s="124"/>
      <c r="C20" s="124"/>
      <c r="D20" s="124"/>
      <c r="E20" s="124"/>
      <c r="F20" s="124"/>
    </row>
    <row r="21" spans="1:18" ht="28.5" customHeight="1" x14ac:dyDescent="0.25">
      <c r="A21" s="81"/>
      <c r="B21" s="265" t="s">
        <v>143</v>
      </c>
      <c r="C21" s="266"/>
      <c r="D21" s="267"/>
      <c r="E21" s="267"/>
      <c r="F21" s="266" t="s">
        <v>88</v>
      </c>
      <c r="G21" s="84"/>
      <c r="H21" s="85"/>
      <c r="I21" s="85"/>
      <c r="J21" s="86"/>
      <c r="K21" s="86"/>
      <c r="L21" s="86"/>
      <c r="M21" s="87"/>
      <c r="N21" s="88"/>
      <c r="O21" s="88"/>
      <c r="P21" s="81"/>
      <c r="Q21" s="81"/>
      <c r="R21" s="81"/>
    </row>
    <row r="22" spans="1:18" ht="15.75" customHeight="1" x14ac:dyDescent="0.25">
      <c r="A22" s="81"/>
      <c r="B22" s="89" t="s">
        <v>89</v>
      </c>
      <c r="C22" s="90" t="s">
        <v>90</v>
      </c>
      <c r="D22" s="83"/>
      <c r="E22" s="83"/>
      <c r="F22" s="83" t="s">
        <v>91</v>
      </c>
      <c r="G22" s="91"/>
      <c r="H22" s="92"/>
      <c r="I22" s="93"/>
      <c r="J22" s="86"/>
      <c r="K22" s="86"/>
      <c r="L22" s="86"/>
      <c r="M22" s="87"/>
      <c r="N22" s="88"/>
      <c r="O22" s="88"/>
      <c r="P22" s="81"/>
      <c r="Q22" s="81"/>
      <c r="R22" s="81"/>
    </row>
  </sheetData>
  <mergeCells count="12">
    <mergeCell ref="A5:A6"/>
    <mergeCell ref="B5:B6"/>
    <mergeCell ref="A20:F20"/>
    <mergeCell ref="M21:O21"/>
    <mergeCell ref="M22:O22"/>
    <mergeCell ref="D1:F1"/>
    <mergeCell ref="J1:L1"/>
    <mergeCell ref="A2:L2"/>
    <mergeCell ref="A3:L3"/>
    <mergeCell ref="A4:F4"/>
    <mergeCell ref="G4:I4"/>
    <mergeCell ref="J4:L4"/>
  </mergeCells>
  <pageMargins left="0.70866141732283472" right="0.31496062992125984" top="0.35433070866141736" bottom="0.15748031496062992" header="0.11811023622047245" footer="0.31496062992125984"/>
  <pageSetup paperSize="9"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B3587-49AD-43AC-980C-BEA3A941ACAE}">
  <sheetPr>
    <tabColor rgb="FFFFFF00"/>
    <pageSetUpPr fitToPage="1"/>
  </sheetPr>
  <dimension ref="A1:P22"/>
  <sheetViews>
    <sheetView tabSelected="1" view="pageBreakPreview" zoomScale="70" zoomScaleNormal="100" zoomScaleSheetLayoutView="70" workbookViewId="0">
      <selection activeCell="L20" sqref="L20"/>
    </sheetView>
  </sheetViews>
  <sheetFormatPr defaultRowHeight="15.75" x14ac:dyDescent="0.25"/>
  <cols>
    <col min="2" max="2" width="48.875" customWidth="1"/>
    <col min="3" max="3" width="18.375" hidden="1" customWidth="1"/>
    <col min="4" max="5" width="19" customWidth="1"/>
    <col min="6" max="6" width="22.75" customWidth="1"/>
    <col min="7" max="8" width="19" customWidth="1"/>
    <col min="9" max="9" width="22.75" customWidth="1"/>
    <col min="10" max="11" width="19" customWidth="1"/>
    <col min="12" max="12" width="22.75" customWidth="1"/>
    <col min="258" max="258" width="48.875" customWidth="1"/>
    <col min="259" max="259" width="0" hidden="1" customWidth="1"/>
    <col min="260" max="261" width="19" customWidth="1"/>
    <col min="262" max="262" width="22.75" customWidth="1"/>
    <col min="263" max="264" width="19" customWidth="1"/>
    <col min="265" max="265" width="22.75" customWidth="1"/>
    <col min="266" max="267" width="19" customWidth="1"/>
    <col min="268" max="268" width="22.75" customWidth="1"/>
    <col min="514" max="514" width="48.875" customWidth="1"/>
    <col min="515" max="515" width="0" hidden="1" customWidth="1"/>
    <col min="516" max="517" width="19" customWidth="1"/>
    <col min="518" max="518" width="22.75" customWidth="1"/>
    <col min="519" max="520" width="19" customWidth="1"/>
    <col min="521" max="521" width="22.75" customWidth="1"/>
    <col min="522" max="523" width="19" customWidth="1"/>
    <col min="524" max="524" width="22.75" customWidth="1"/>
    <col min="770" max="770" width="48.875" customWidth="1"/>
    <col min="771" max="771" width="0" hidden="1" customWidth="1"/>
    <col min="772" max="773" width="19" customWidth="1"/>
    <col min="774" max="774" width="22.75" customWidth="1"/>
    <col min="775" max="776" width="19" customWidth="1"/>
    <col min="777" max="777" width="22.75" customWidth="1"/>
    <col min="778" max="779" width="19" customWidth="1"/>
    <col min="780" max="780" width="22.75" customWidth="1"/>
    <col min="1026" max="1026" width="48.875" customWidth="1"/>
    <col min="1027" max="1027" width="0" hidden="1" customWidth="1"/>
    <col min="1028" max="1029" width="19" customWidth="1"/>
    <col min="1030" max="1030" width="22.75" customWidth="1"/>
    <col min="1031" max="1032" width="19" customWidth="1"/>
    <col min="1033" max="1033" width="22.75" customWidth="1"/>
    <col min="1034" max="1035" width="19" customWidth="1"/>
    <col min="1036" max="1036" width="22.75" customWidth="1"/>
    <col min="1282" max="1282" width="48.875" customWidth="1"/>
    <col min="1283" max="1283" width="0" hidden="1" customWidth="1"/>
    <col min="1284" max="1285" width="19" customWidth="1"/>
    <col min="1286" max="1286" width="22.75" customWidth="1"/>
    <col min="1287" max="1288" width="19" customWidth="1"/>
    <col min="1289" max="1289" width="22.75" customWidth="1"/>
    <col min="1290" max="1291" width="19" customWidth="1"/>
    <col min="1292" max="1292" width="22.75" customWidth="1"/>
    <col min="1538" max="1538" width="48.875" customWidth="1"/>
    <col min="1539" max="1539" width="0" hidden="1" customWidth="1"/>
    <col min="1540" max="1541" width="19" customWidth="1"/>
    <col min="1542" max="1542" width="22.75" customWidth="1"/>
    <col min="1543" max="1544" width="19" customWidth="1"/>
    <col min="1545" max="1545" width="22.75" customWidth="1"/>
    <col min="1546" max="1547" width="19" customWidth="1"/>
    <col min="1548" max="1548" width="22.75" customWidth="1"/>
    <col min="1794" max="1794" width="48.875" customWidth="1"/>
    <col min="1795" max="1795" width="0" hidden="1" customWidth="1"/>
    <col min="1796" max="1797" width="19" customWidth="1"/>
    <col min="1798" max="1798" width="22.75" customWidth="1"/>
    <col min="1799" max="1800" width="19" customWidth="1"/>
    <col min="1801" max="1801" width="22.75" customWidth="1"/>
    <col min="1802" max="1803" width="19" customWidth="1"/>
    <col min="1804" max="1804" width="22.75" customWidth="1"/>
    <col min="2050" max="2050" width="48.875" customWidth="1"/>
    <col min="2051" max="2051" width="0" hidden="1" customWidth="1"/>
    <col min="2052" max="2053" width="19" customWidth="1"/>
    <col min="2054" max="2054" width="22.75" customWidth="1"/>
    <col min="2055" max="2056" width="19" customWidth="1"/>
    <col min="2057" max="2057" width="22.75" customWidth="1"/>
    <col min="2058" max="2059" width="19" customWidth="1"/>
    <col min="2060" max="2060" width="22.75" customWidth="1"/>
    <col min="2306" max="2306" width="48.875" customWidth="1"/>
    <col min="2307" max="2307" width="0" hidden="1" customWidth="1"/>
    <col min="2308" max="2309" width="19" customWidth="1"/>
    <col min="2310" max="2310" width="22.75" customWidth="1"/>
    <col min="2311" max="2312" width="19" customWidth="1"/>
    <col min="2313" max="2313" width="22.75" customWidth="1"/>
    <col min="2314" max="2315" width="19" customWidth="1"/>
    <col min="2316" max="2316" width="22.75" customWidth="1"/>
    <col min="2562" max="2562" width="48.875" customWidth="1"/>
    <col min="2563" max="2563" width="0" hidden="1" customWidth="1"/>
    <col min="2564" max="2565" width="19" customWidth="1"/>
    <col min="2566" max="2566" width="22.75" customWidth="1"/>
    <col min="2567" max="2568" width="19" customWidth="1"/>
    <col min="2569" max="2569" width="22.75" customWidth="1"/>
    <col min="2570" max="2571" width="19" customWidth="1"/>
    <col min="2572" max="2572" width="22.75" customWidth="1"/>
    <col min="2818" max="2818" width="48.875" customWidth="1"/>
    <col min="2819" max="2819" width="0" hidden="1" customWidth="1"/>
    <col min="2820" max="2821" width="19" customWidth="1"/>
    <col min="2822" max="2822" width="22.75" customWidth="1"/>
    <col min="2823" max="2824" width="19" customWidth="1"/>
    <col min="2825" max="2825" width="22.75" customWidth="1"/>
    <col min="2826" max="2827" width="19" customWidth="1"/>
    <col min="2828" max="2828" width="22.75" customWidth="1"/>
    <col min="3074" max="3074" width="48.875" customWidth="1"/>
    <col min="3075" max="3075" width="0" hidden="1" customWidth="1"/>
    <col min="3076" max="3077" width="19" customWidth="1"/>
    <col min="3078" max="3078" width="22.75" customWidth="1"/>
    <col min="3079" max="3080" width="19" customWidth="1"/>
    <col min="3081" max="3081" width="22.75" customWidth="1"/>
    <col min="3082" max="3083" width="19" customWidth="1"/>
    <col min="3084" max="3084" width="22.75" customWidth="1"/>
    <col min="3330" max="3330" width="48.875" customWidth="1"/>
    <col min="3331" max="3331" width="0" hidden="1" customWidth="1"/>
    <col min="3332" max="3333" width="19" customWidth="1"/>
    <col min="3334" max="3334" width="22.75" customWidth="1"/>
    <col min="3335" max="3336" width="19" customWidth="1"/>
    <col min="3337" max="3337" width="22.75" customWidth="1"/>
    <col min="3338" max="3339" width="19" customWidth="1"/>
    <col min="3340" max="3340" width="22.75" customWidth="1"/>
    <col min="3586" max="3586" width="48.875" customWidth="1"/>
    <col min="3587" max="3587" width="0" hidden="1" customWidth="1"/>
    <col min="3588" max="3589" width="19" customWidth="1"/>
    <col min="3590" max="3590" width="22.75" customWidth="1"/>
    <col min="3591" max="3592" width="19" customWidth="1"/>
    <col min="3593" max="3593" width="22.75" customWidth="1"/>
    <col min="3594" max="3595" width="19" customWidth="1"/>
    <col min="3596" max="3596" width="22.75" customWidth="1"/>
    <col min="3842" max="3842" width="48.875" customWidth="1"/>
    <col min="3843" max="3843" width="0" hidden="1" customWidth="1"/>
    <col min="3844" max="3845" width="19" customWidth="1"/>
    <col min="3846" max="3846" width="22.75" customWidth="1"/>
    <col min="3847" max="3848" width="19" customWidth="1"/>
    <col min="3849" max="3849" width="22.75" customWidth="1"/>
    <col min="3850" max="3851" width="19" customWidth="1"/>
    <col min="3852" max="3852" width="22.75" customWidth="1"/>
    <col min="4098" max="4098" width="48.875" customWidth="1"/>
    <col min="4099" max="4099" width="0" hidden="1" customWidth="1"/>
    <col min="4100" max="4101" width="19" customWidth="1"/>
    <col min="4102" max="4102" width="22.75" customWidth="1"/>
    <col min="4103" max="4104" width="19" customWidth="1"/>
    <col min="4105" max="4105" width="22.75" customWidth="1"/>
    <col min="4106" max="4107" width="19" customWidth="1"/>
    <col min="4108" max="4108" width="22.75" customWidth="1"/>
    <col min="4354" max="4354" width="48.875" customWidth="1"/>
    <col min="4355" max="4355" width="0" hidden="1" customWidth="1"/>
    <col min="4356" max="4357" width="19" customWidth="1"/>
    <col min="4358" max="4358" width="22.75" customWidth="1"/>
    <col min="4359" max="4360" width="19" customWidth="1"/>
    <col min="4361" max="4361" width="22.75" customWidth="1"/>
    <col min="4362" max="4363" width="19" customWidth="1"/>
    <col min="4364" max="4364" width="22.75" customWidth="1"/>
    <col min="4610" max="4610" width="48.875" customWidth="1"/>
    <col min="4611" max="4611" width="0" hidden="1" customWidth="1"/>
    <col min="4612" max="4613" width="19" customWidth="1"/>
    <col min="4614" max="4614" width="22.75" customWidth="1"/>
    <col min="4615" max="4616" width="19" customWidth="1"/>
    <col min="4617" max="4617" width="22.75" customWidth="1"/>
    <col min="4618" max="4619" width="19" customWidth="1"/>
    <col min="4620" max="4620" width="22.75" customWidth="1"/>
    <col min="4866" max="4866" width="48.875" customWidth="1"/>
    <col min="4867" max="4867" width="0" hidden="1" customWidth="1"/>
    <col min="4868" max="4869" width="19" customWidth="1"/>
    <col min="4870" max="4870" width="22.75" customWidth="1"/>
    <col min="4871" max="4872" width="19" customWidth="1"/>
    <col min="4873" max="4873" width="22.75" customWidth="1"/>
    <col min="4874" max="4875" width="19" customWidth="1"/>
    <col min="4876" max="4876" width="22.75" customWidth="1"/>
    <col min="5122" max="5122" width="48.875" customWidth="1"/>
    <col min="5123" max="5123" width="0" hidden="1" customWidth="1"/>
    <col min="5124" max="5125" width="19" customWidth="1"/>
    <col min="5126" max="5126" width="22.75" customWidth="1"/>
    <col min="5127" max="5128" width="19" customWidth="1"/>
    <col min="5129" max="5129" width="22.75" customWidth="1"/>
    <col min="5130" max="5131" width="19" customWidth="1"/>
    <col min="5132" max="5132" width="22.75" customWidth="1"/>
    <col min="5378" max="5378" width="48.875" customWidth="1"/>
    <col min="5379" max="5379" width="0" hidden="1" customWidth="1"/>
    <col min="5380" max="5381" width="19" customWidth="1"/>
    <col min="5382" max="5382" width="22.75" customWidth="1"/>
    <col min="5383" max="5384" width="19" customWidth="1"/>
    <col min="5385" max="5385" width="22.75" customWidth="1"/>
    <col min="5386" max="5387" width="19" customWidth="1"/>
    <col min="5388" max="5388" width="22.75" customWidth="1"/>
    <col min="5634" max="5634" width="48.875" customWidth="1"/>
    <col min="5635" max="5635" width="0" hidden="1" customWidth="1"/>
    <col min="5636" max="5637" width="19" customWidth="1"/>
    <col min="5638" max="5638" width="22.75" customWidth="1"/>
    <col min="5639" max="5640" width="19" customWidth="1"/>
    <col min="5641" max="5641" width="22.75" customWidth="1"/>
    <col min="5642" max="5643" width="19" customWidth="1"/>
    <col min="5644" max="5644" width="22.75" customWidth="1"/>
    <col min="5890" max="5890" width="48.875" customWidth="1"/>
    <col min="5891" max="5891" width="0" hidden="1" customWidth="1"/>
    <col min="5892" max="5893" width="19" customWidth="1"/>
    <col min="5894" max="5894" width="22.75" customWidth="1"/>
    <col min="5895" max="5896" width="19" customWidth="1"/>
    <col min="5897" max="5897" width="22.75" customWidth="1"/>
    <col min="5898" max="5899" width="19" customWidth="1"/>
    <col min="5900" max="5900" width="22.75" customWidth="1"/>
    <col min="6146" max="6146" width="48.875" customWidth="1"/>
    <col min="6147" max="6147" width="0" hidden="1" customWidth="1"/>
    <col min="6148" max="6149" width="19" customWidth="1"/>
    <col min="6150" max="6150" width="22.75" customWidth="1"/>
    <col min="6151" max="6152" width="19" customWidth="1"/>
    <col min="6153" max="6153" width="22.75" customWidth="1"/>
    <col min="6154" max="6155" width="19" customWidth="1"/>
    <col min="6156" max="6156" width="22.75" customWidth="1"/>
    <col min="6402" max="6402" width="48.875" customWidth="1"/>
    <col min="6403" max="6403" width="0" hidden="1" customWidth="1"/>
    <col min="6404" max="6405" width="19" customWidth="1"/>
    <col min="6406" max="6406" width="22.75" customWidth="1"/>
    <col min="6407" max="6408" width="19" customWidth="1"/>
    <col min="6409" max="6409" width="22.75" customWidth="1"/>
    <col min="6410" max="6411" width="19" customWidth="1"/>
    <col min="6412" max="6412" width="22.75" customWidth="1"/>
    <col min="6658" max="6658" width="48.875" customWidth="1"/>
    <col min="6659" max="6659" width="0" hidden="1" customWidth="1"/>
    <col min="6660" max="6661" width="19" customWidth="1"/>
    <col min="6662" max="6662" width="22.75" customWidth="1"/>
    <col min="6663" max="6664" width="19" customWidth="1"/>
    <col min="6665" max="6665" width="22.75" customWidth="1"/>
    <col min="6666" max="6667" width="19" customWidth="1"/>
    <col min="6668" max="6668" width="22.75" customWidth="1"/>
    <col min="6914" max="6914" width="48.875" customWidth="1"/>
    <col min="6915" max="6915" width="0" hidden="1" customWidth="1"/>
    <col min="6916" max="6917" width="19" customWidth="1"/>
    <col min="6918" max="6918" width="22.75" customWidth="1"/>
    <col min="6919" max="6920" width="19" customWidth="1"/>
    <col min="6921" max="6921" width="22.75" customWidth="1"/>
    <col min="6922" max="6923" width="19" customWidth="1"/>
    <col min="6924" max="6924" width="22.75" customWidth="1"/>
    <col min="7170" max="7170" width="48.875" customWidth="1"/>
    <col min="7171" max="7171" width="0" hidden="1" customWidth="1"/>
    <col min="7172" max="7173" width="19" customWidth="1"/>
    <col min="7174" max="7174" width="22.75" customWidth="1"/>
    <col min="7175" max="7176" width="19" customWidth="1"/>
    <col min="7177" max="7177" width="22.75" customWidth="1"/>
    <col min="7178" max="7179" width="19" customWidth="1"/>
    <col min="7180" max="7180" width="22.75" customWidth="1"/>
    <col min="7426" max="7426" width="48.875" customWidth="1"/>
    <col min="7427" max="7427" width="0" hidden="1" customWidth="1"/>
    <col min="7428" max="7429" width="19" customWidth="1"/>
    <col min="7430" max="7430" width="22.75" customWidth="1"/>
    <col min="7431" max="7432" width="19" customWidth="1"/>
    <col min="7433" max="7433" width="22.75" customWidth="1"/>
    <col min="7434" max="7435" width="19" customWidth="1"/>
    <col min="7436" max="7436" width="22.75" customWidth="1"/>
    <col min="7682" max="7682" width="48.875" customWidth="1"/>
    <col min="7683" max="7683" width="0" hidden="1" customWidth="1"/>
    <col min="7684" max="7685" width="19" customWidth="1"/>
    <col min="7686" max="7686" width="22.75" customWidth="1"/>
    <col min="7687" max="7688" width="19" customWidth="1"/>
    <col min="7689" max="7689" width="22.75" customWidth="1"/>
    <col min="7690" max="7691" width="19" customWidth="1"/>
    <col min="7692" max="7692" width="22.75" customWidth="1"/>
    <col min="7938" max="7938" width="48.875" customWidth="1"/>
    <col min="7939" max="7939" width="0" hidden="1" customWidth="1"/>
    <col min="7940" max="7941" width="19" customWidth="1"/>
    <col min="7942" max="7942" width="22.75" customWidth="1"/>
    <col min="7943" max="7944" width="19" customWidth="1"/>
    <col min="7945" max="7945" width="22.75" customWidth="1"/>
    <col min="7946" max="7947" width="19" customWidth="1"/>
    <col min="7948" max="7948" width="22.75" customWidth="1"/>
    <col min="8194" max="8194" width="48.875" customWidth="1"/>
    <col min="8195" max="8195" width="0" hidden="1" customWidth="1"/>
    <col min="8196" max="8197" width="19" customWidth="1"/>
    <col min="8198" max="8198" width="22.75" customWidth="1"/>
    <col min="8199" max="8200" width="19" customWidth="1"/>
    <col min="8201" max="8201" width="22.75" customWidth="1"/>
    <col min="8202" max="8203" width="19" customWidth="1"/>
    <col min="8204" max="8204" width="22.75" customWidth="1"/>
    <col min="8450" max="8450" width="48.875" customWidth="1"/>
    <col min="8451" max="8451" width="0" hidden="1" customWidth="1"/>
    <col min="8452" max="8453" width="19" customWidth="1"/>
    <col min="8454" max="8454" width="22.75" customWidth="1"/>
    <col min="8455" max="8456" width="19" customWidth="1"/>
    <col min="8457" max="8457" width="22.75" customWidth="1"/>
    <col min="8458" max="8459" width="19" customWidth="1"/>
    <col min="8460" max="8460" width="22.75" customWidth="1"/>
    <col min="8706" max="8706" width="48.875" customWidth="1"/>
    <col min="8707" max="8707" width="0" hidden="1" customWidth="1"/>
    <col min="8708" max="8709" width="19" customWidth="1"/>
    <col min="8710" max="8710" width="22.75" customWidth="1"/>
    <col min="8711" max="8712" width="19" customWidth="1"/>
    <col min="8713" max="8713" width="22.75" customWidth="1"/>
    <col min="8714" max="8715" width="19" customWidth="1"/>
    <col min="8716" max="8716" width="22.75" customWidth="1"/>
    <col min="8962" max="8962" width="48.875" customWidth="1"/>
    <col min="8963" max="8963" width="0" hidden="1" customWidth="1"/>
    <col min="8964" max="8965" width="19" customWidth="1"/>
    <col min="8966" max="8966" width="22.75" customWidth="1"/>
    <col min="8967" max="8968" width="19" customWidth="1"/>
    <col min="8969" max="8969" width="22.75" customWidth="1"/>
    <col min="8970" max="8971" width="19" customWidth="1"/>
    <col min="8972" max="8972" width="22.75" customWidth="1"/>
    <col min="9218" max="9218" width="48.875" customWidth="1"/>
    <col min="9219" max="9219" width="0" hidden="1" customWidth="1"/>
    <col min="9220" max="9221" width="19" customWidth="1"/>
    <col min="9222" max="9222" width="22.75" customWidth="1"/>
    <col min="9223" max="9224" width="19" customWidth="1"/>
    <col min="9225" max="9225" width="22.75" customWidth="1"/>
    <col min="9226" max="9227" width="19" customWidth="1"/>
    <col min="9228" max="9228" width="22.75" customWidth="1"/>
    <col min="9474" max="9474" width="48.875" customWidth="1"/>
    <col min="9475" max="9475" width="0" hidden="1" customWidth="1"/>
    <col min="9476" max="9477" width="19" customWidth="1"/>
    <col min="9478" max="9478" width="22.75" customWidth="1"/>
    <col min="9479" max="9480" width="19" customWidth="1"/>
    <col min="9481" max="9481" width="22.75" customWidth="1"/>
    <col min="9482" max="9483" width="19" customWidth="1"/>
    <col min="9484" max="9484" width="22.75" customWidth="1"/>
    <col min="9730" max="9730" width="48.875" customWidth="1"/>
    <col min="9731" max="9731" width="0" hidden="1" customWidth="1"/>
    <col min="9732" max="9733" width="19" customWidth="1"/>
    <col min="9734" max="9734" width="22.75" customWidth="1"/>
    <col min="9735" max="9736" width="19" customWidth="1"/>
    <col min="9737" max="9737" width="22.75" customWidth="1"/>
    <col min="9738" max="9739" width="19" customWidth="1"/>
    <col min="9740" max="9740" width="22.75" customWidth="1"/>
    <col min="9986" max="9986" width="48.875" customWidth="1"/>
    <col min="9987" max="9987" width="0" hidden="1" customWidth="1"/>
    <col min="9988" max="9989" width="19" customWidth="1"/>
    <col min="9990" max="9990" width="22.75" customWidth="1"/>
    <col min="9991" max="9992" width="19" customWidth="1"/>
    <col min="9993" max="9993" width="22.75" customWidth="1"/>
    <col min="9994" max="9995" width="19" customWidth="1"/>
    <col min="9996" max="9996" width="22.75" customWidth="1"/>
    <col min="10242" max="10242" width="48.875" customWidth="1"/>
    <col min="10243" max="10243" width="0" hidden="1" customWidth="1"/>
    <col min="10244" max="10245" width="19" customWidth="1"/>
    <col min="10246" max="10246" width="22.75" customWidth="1"/>
    <col min="10247" max="10248" width="19" customWidth="1"/>
    <col min="10249" max="10249" width="22.75" customWidth="1"/>
    <col min="10250" max="10251" width="19" customWidth="1"/>
    <col min="10252" max="10252" width="22.75" customWidth="1"/>
    <col min="10498" max="10498" width="48.875" customWidth="1"/>
    <col min="10499" max="10499" width="0" hidden="1" customWidth="1"/>
    <col min="10500" max="10501" width="19" customWidth="1"/>
    <col min="10502" max="10502" width="22.75" customWidth="1"/>
    <col min="10503" max="10504" width="19" customWidth="1"/>
    <col min="10505" max="10505" width="22.75" customWidth="1"/>
    <col min="10506" max="10507" width="19" customWidth="1"/>
    <col min="10508" max="10508" width="22.75" customWidth="1"/>
    <col min="10754" max="10754" width="48.875" customWidth="1"/>
    <col min="10755" max="10755" width="0" hidden="1" customWidth="1"/>
    <col min="10756" max="10757" width="19" customWidth="1"/>
    <col min="10758" max="10758" width="22.75" customWidth="1"/>
    <col min="10759" max="10760" width="19" customWidth="1"/>
    <col min="10761" max="10761" width="22.75" customWidth="1"/>
    <col min="10762" max="10763" width="19" customWidth="1"/>
    <col min="10764" max="10764" width="22.75" customWidth="1"/>
    <col min="11010" max="11010" width="48.875" customWidth="1"/>
    <col min="11011" max="11011" width="0" hidden="1" customWidth="1"/>
    <col min="11012" max="11013" width="19" customWidth="1"/>
    <col min="11014" max="11014" width="22.75" customWidth="1"/>
    <col min="11015" max="11016" width="19" customWidth="1"/>
    <col min="11017" max="11017" width="22.75" customWidth="1"/>
    <col min="11018" max="11019" width="19" customWidth="1"/>
    <col min="11020" max="11020" width="22.75" customWidth="1"/>
    <col min="11266" max="11266" width="48.875" customWidth="1"/>
    <col min="11267" max="11267" width="0" hidden="1" customWidth="1"/>
    <col min="11268" max="11269" width="19" customWidth="1"/>
    <col min="11270" max="11270" width="22.75" customWidth="1"/>
    <col min="11271" max="11272" width="19" customWidth="1"/>
    <col min="11273" max="11273" width="22.75" customWidth="1"/>
    <col min="11274" max="11275" width="19" customWidth="1"/>
    <col min="11276" max="11276" width="22.75" customWidth="1"/>
    <col min="11522" max="11522" width="48.875" customWidth="1"/>
    <col min="11523" max="11523" width="0" hidden="1" customWidth="1"/>
    <col min="11524" max="11525" width="19" customWidth="1"/>
    <col min="11526" max="11526" width="22.75" customWidth="1"/>
    <col min="11527" max="11528" width="19" customWidth="1"/>
    <col min="11529" max="11529" width="22.75" customWidth="1"/>
    <col min="11530" max="11531" width="19" customWidth="1"/>
    <col min="11532" max="11532" width="22.75" customWidth="1"/>
    <col min="11778" max="11778" width="48.875" customWidth="1"/>
    <col min="11779" max="11779" width="0" hidden="1" customWidth="1"/>
    <col min="11780" max="11781" width="19" customWidth="1"/>
    <col min="11782" max="11782" width="22.75" customWidth="1"/>
    <col min="11783" max="11784" width="19" customWidth="1"/>
    <col min="11785" max="11785" width="22.75" customWidth="1"/>
    <col min="11786" max="11787" width="19" customWidth="1"/>
    <col min="11788" max="11788" width="22.75" customWidth="1"/>
    <col min="12034" max="12034" width="48.875" customWidth="1"/>
    <col min="12035" max="12035" width="0" hidden="1" customWidth="1"/>
    <col min="12036" max="12037" width="19" customWidth="1"/>
    <col min="12038" max="12038" width="22.75" customWidth="1"/>
    <col min="12039" max="12040" width="19" customWidth="1"/>
    <col min="12041" max="12041" width="22.75" customWidth="1"/>
    <col min="12042" max="12043" width="19" customWidth="1"/>
    <col min="12044" max="12044" width="22.75" customWidth="1"/>
    <col min="12290" max="12290" width="48.875" customWidth="1"/>
    <col min="12291" max="12291" width="0" hidden="1" customWidth="1"/>
    <col min="12292" max="12293" width="19" customWidth="1"/>
    <col min="12294" max="12294" width="22.75" customWidth="1"/>
    <col min="12295" max="12296" width="19" customWidth="1"/>
    <col min="12297" max="12297" width="22.75" customWidth="1"/>
    <col min="12298" max="12299" width="19" customWidth="1"/>
    <col min="12300" max="12300" width="22.75" customWidth="1"/>
    <col min="12546" max="12546" width="48.875" customWidth="1"/>
    <col min="12547" max="12547" width="0" hidden="1" customWidth="1"/>
    <col min="12548" max="12549" width="19" customWidth="1"/>
    <col min="12550" max="12550" width="22.75" customWidth="1"/>
    <col min="12551" max="12552" width="19" customWidth="1"/>
    <col min="12553" max="12553" width="22.75" customWidth="1"/>
    <col min="12554" max="12555" width="19" customWidth="1"/>
    <col min="12556" max="12556" width="22.75" customWidth="1"/>
    <col min="12802" max="12802" width="48.875" customWidth="1"/>
    <col min="12803" max="12803" width="0" hidden="1" customWidth="1"/>
    <col min="12804" max="12805" width="19" customWidth="1"/>
    <col min="12806" max="12806" width="22.75" customWidth="1"/>
    <col min="12807" max="12808" width="19" customWidth="1"/>
    <col min="12809" max="12809" width="22.75" customWidth="1"/>
    <col min="12810" max="12811" width="19" customWidth="1"/>
    <col min="12812" max="12812" width="22.75" customWidth="1"/>
    <col min="13058" max="13058" width="48.875" customWidth="1"/>
    <col min="13059" max="13059" width="0" hidden="1" customWidth="1"/>
    <col min="13060" max="13061" width="19" customWidth="1"/>
    <col min="13062" max="13062" width="22.75" customWidth="1"/>
    <col min="13063" max="13064" width="19" customWidth="1"/>
    <col min="13065" max="13065" width="22.75" customWidth="1"/>
    <col min="13066" max="13067" width="19" customWidth="1"/>
    <col min="13068" max="13068" width="22.75" customWidth="1"/>
    <col min="13314" max="13314" width="48.875" customWidth="1"/>
    <col min="13315" max="13315" width="0" hidden="1" customWidth="1"/>
    <col min="13316" max="13317" width="19" customWidth="1"/>
    <col min="13318" max="13318" width="22.75" customWidth="1"/>
    <col min="13319" max="13320" width="19" customWidth="1"/>
    <col min="13321" max="13321" width="22.75" customWidth="1"/>
    <col min="13322" max="13323" width="19" customWidth="1"/>
    <col min="13324" max="13324" width="22.75" customWidth="1"/>
    <col min="13570" max="13570" width="48.875" customWidth="1"/>
    <col min="13571" max="13571" width="0" hidden="1" customWidth="1"/>
    <col min="13572" max="13573" width="19" customWidth="1"/>
    <col min="13574" max="13574" width="22.75" customWidth="1"/>
    <col min="13575" max="13576" width="19" customWidth="1"/>
    <col min="13577" max="13577" width="22.75" customWidth="1"/>
    <col min="13578" max="13579" width="19" customWidth="1"/>
    <col min="13580" max="13580" width="22.75" customWidth="1"/>
    <col min="13826" max="13826" width="48.875" customWidth="1"/>
    <col min="13827" max="13827" width="0" hidden="1" customWidth="1"/>
    <col min="13828" max="13829" width="19" customWidth="1"/>
    <col min="13830" max="13830" width="22.75" customWidth="1"/>
    <col min="13831" max="13832" width="19" customWidth="1"/>
    <col min="13833" max="13833" width="22.75" customWidth="1"/>
    <col min="13834" max="13835" width="19" customWidth="1"/>
    <col min="13836" max="13836" width="22.75" customWidth="1"/>
    <col min="14082" max="14082" width="48.875" customWidth="1"/>
    <col min="14083" max="14083" width="0" hidden="1" customWidth="1"/>
    <col min="14084" max="14085" width="19" customWidth="1"/>
    <col min="14086" max="14086" width="22.75" customWidth="1"/>
    <col min="14087" max="14088" width="19" customWidth="1"/>
    <col min="14089" max="14089" width="22.75" customWidth="1"/>
    <col min="14090" max="14091" width="19" customWidth="1"/>
    <col min="14092" max="14092" width="22.75" customWidth="1"/>
    <col min="14338" max="14338" width="48.875" customWidth="1"/>
    <col min="14339" max="14339" width="0" hidden="1" customWidth="1"/>
    <col min="14340" max="14341" width="19" customWidth="1"/>
    <col min="14342" max="14342" width="22.75" customWidth="1"/>
    <col min="14343" max="14344" width="19" customWidth="1"/>
    <col min="14345" max="14345" width="22.75" customWidth="1"/>
    <col min="14346" max="14347" width="19" customWidth="1"/>
    <col min="14348" max="14348" width="22.75" customWidth="1"/>
    <col min="14594" max="14594" width="48.875" customWidth="1"/>
    <col min="14595" max="14595" width="0" hidden="1" customWidth="1"/>
    <col min="14596" max="14597" width="19" customWidth="1"/>
    <col min="14598" max="14598" width="22.75" customWidth="1"/>
    <col min="14599" max="14600" width="19" customWidth="1"/>
    <col min="14601" max="14601" width="22.75" customWidth="1"/>
    <col min="14602" max="14603" width="19" customWidth="1"/>
    <col min="14604" max="14604" width="22.75" customWidth="1"/>
    <col min="14850" max="14850" width="48.875" customWidth="1"/>
    <col min="14851" max="14851" width="0" hidden="1" customWidth="1"/>
    <col min="14852" max="14853" width="19" customWidth="1"/>
    <col min="14854" max="14854" width="22.75" customWidth="1"/>
    <col min="14855" max="14856" width="19" customWidth="1"/>
    <col min="14857" max="14857" width="22.75" customWidth="1"/>
    <col min="14858" max="14859" width="19" customWidth="1"/>
    <col min="14860" max="14860" width="22.75" customWidth="1"/>
    <col min="15106" max="15106" width="48.875" customWidth="1"/>
    <col min="15107" max="15107" width="0" hidden="1" customWidth="1"/>
    <col min="15108" max="15109" width="19" customWidth="1"/>
    <col min="15110" max="15110" width="22.75" customWidth="1"/>
    <col min="15111" max="15112" width="19" customWidth="1"/>
    <col min="15113" max="15113" width="22.75" customWidth="1"/>
    <col min="15114" max="15115" width="19" customWidth="1"/>
    <col min="15116" max="15116" width="22.75" customWidth="1"/>
    <col min="15362" max="15362" width="48.875" customWidth="1"/>
    <col min="15363" max="15363" width="0" hidden="1" customWidth="1"/>
    <col min="15364" max="15365" width="19" customWidth="1"/>
    <col min="15366" max="15366" width="22.75" customWidth="1"/>
    <col min="15367" max="15368" width="19" customWidth="1"/>
    <col min="15369" max="15369" width="22.75" customWidth="1"/>
    <col min="15370" max="15371" width="19" customWidth="1"/>
    <col min="15372" max="15372" width="22.75" customWidth="1"/>
    <col min="15618" max="15618" width="48.875" customWidth="1"/>
    <col min="15619" max="15619" width="0" hidden="1" customWidth="1"/>
    <col min="15620" max="15621" width="19" customWidth="1"/>
    <col min="15622" max="15622" width="22.75" customWidth="1"/>
    <col min="15623" max="15624" width="19" customWidth="1"/>
    <col min="15625" max="15625" width="22.75" customWidth="1"/>
    <col min="15626" max="15627" width="19" customWidth="1"/>
    <col min="15628" max="15628" width="22.75" customWidth="1"/>
    <col min="15874" max="15874" width="48.875" customWidth="1"/>
    <col min="15875" max="15875" width="0" hidden="1" customWidth="1"/>
    <col min="15876" max="15877" width="19" customWidth="1"/>
    <col min="15878" max="15878" width="22.75" customWidth="1"/>
    <col min="15879" max="15880" width="19" customWidth="1"/>
    <col min="15881" max="15881" width="22.75" customWidth="1"/>
    <col min="15882" max="15883" width="19" customWidth="1"/>
    <col min="15884" max="15884" width="22.75" customWidth="1"/>
    <col min="16130" max="16130" width="48.875" customWidth="1"/>
    <col min="16131" max="16131" width="0" hidden="1" customWidth="1"/>
    <col min="16132" max="16133" width="19" customWidth="1"/>
    <col min="16134" max="16134" width="22.75" customWidth="1"/>
    <col min="16135" max="16136" width="19" customWidth="1"/>
    <col min="16137" max="16137" width="22.75" customWidth="1"/>
    <col min="16138" max="16139" width="19" customWidth="1"/>
    <col min="16140" max="16140" width="22.75" customWidth="1"/>
  </cols>
  <sheetData>
    <row r="1" spans="1:12" ht="18.75" x14ac:dyDescent="0.3">
      <c r="A1" s="1"/>
      <c r="B1" s="2"/>
      <c r="C1" s="2"/>
      <c r="D1" s="3"/>
      <c r="E1" s="3"/>
      <c r="F1" s="4"/>
      <c r="G1" s="3"/>
      <c r="H1" s="3"/>
      <c r="I1" s="4"/>
      <c r="J1" s="3" t="s">
        <v>144</v>
      </c>
      <c r="K1" s="3"/>
      <c r="L1" s="4"/>
    </row>
    <row r="2" spans="1:12" ht="62.25" customHeight="1" x14ac:dyDescent="0.25">
      <c r="A2" s="5" t="s">
        <v>145</v>
      </c>
      <c r="B2" s="5"/>
      <c r="C2" s="5"/>
      <c r="D2" s="5"/>
      <c r="E2" s="5"/>
      <c r="F2" s="5"/>
      <c r="G2" s="5"/>
      <c r="H2" s="5"/>
      <c r="I2" s="5"/>
      <c r="J2" s="5"/>
      <c r="K2" s="5"/>
      <c r="L2" s="5"/>
    </row>
    <row r="3" spans="1:12" ht="41.25" customHeight="1" thickBot="1" x14ac:dyDescent="0.3">
      <c r="A3" s="227" t="s">
        <v>126</v>
      </c>
      <c r="B3" s="227"/>
      <c r="C3" s="227"/>
      <c r="D3" s="227"/>
      <c r="E3" s="227"/>
      <c r="F3" s="227"/>
      <c r="G3" s="227"/>
      <c r="H3" s="227"/>
      <c r="I3" s="227"/>
      <c r="J3" s="227"/>
      <c r="K3" s="227"/>
      <c r="L3" s="227"/>
    </row>
    <row r="4" spans="1:12" ht="41.25" customHeight="1" thickBot="1" x14ac:dyDescent="0.3">
      <c r="A4" s="268" t="s">
        <v>2</v>
      </c>
      <c r="B4" s="269" t="s">
        <v>3</v>
      </c>
      <c r="C4" s="267"/>
      <c r="D4" s="231" t="s">
        <v>127</v>
      </c>
      <c r="E4" s="232"/>
      <c r="F4" s="233"/>
      <c r="G4" s="231" t="s">
        <v>128</v>
      </c>
      <c r="H4" s="232"/>
      <c r="I4" s="233"/>
      <c r="J4" s="231" t="s">
        <v>129</v>
      </c>
      <c r="K4" s="232"/>
      <c r="L4" s="233"/>
    </row>
    <row r="5" spans="1:12" ht="91.5" customHeight="1" x14ac:dyDescent="0.25">
      <c r="A5" s="270"/>
      <c r="B5" s="271"/>
      <c r="C5" s="18" t="s">
        <v>130</v>
      </c>
      <c r="D5" s="17" t="s">
        <v>8</v>
      </c>
      <c r="E5" s="17" t="str">
        <f>'Додаток 7 ГВП_ з ВКО'!E5</f>
        <v>2026 рік Розпорядження КМВА від 16.06.2026 року №131</v>
      </c>
      <c r="F5" s="18" t="s">
        <v>10</v>
      </c>
      <c r="G5" s="17" t="s">
        <v>8</v>
      </c>
      <c r="H5" s="17" t="str">
        <f>E5</f>
        <v>2026 рік Розпорядження КМВА від 16.06.2026 року №131</v>
      </c>
      <c r="I5" s="18" t="s">
        <v>10</v>
      </c>
      <c r="J5" s="17" t="s">
        <v>8</v>
      </c>
      <c r="K5" s="17" t="str">
        <f>E5</f>
        <v>2026 рік Розпорядження КМВА від 16.06.2026 року №131</v>
      </c>
      <c r="L5" s="18" t="s">
        <v>10</v>
      </c>
    </row>
    <row r="6" spans="1:12" ht="37.5" customHeight="1" thickBot="1" x14ac:dyDescent="0.3">
      <c r="A6" s="272"/>
      <c r="B6" s="273"/>
      <c r="C6" s="239" t="s">
        <v>131</v>
      </c>
      <c r="D6" s="238" t="s">
        <v>132</v>
      </c>
      <c r="E6" s="238" t="s">
        <v>132</v>
      </c>
      <c r="F6" s="239" t="s">
        <v>131</v>
      </c>
      <c r="G6" s="238" t="s">
        <v>132</v>
      </c>
      <c r="H6" s="238" t="s">
        <v>132</v>
      </c>
      <c r="I6" s="239" t="s">
        <v>131</v>
      </c>
      <c r="J6" s="238" t="s">
        <v>132</v>
      </c>
      <c r="K6" s="238" t="s">
        <v>132</v>
      </c>
      <c r="L6" s="239" t="s">
        <v>131</v>
      </c>
    </row>
    <row r="7" spans="1:12" ht="27" customHeight="1" thickTop="1" thickBot="1" x14ac:dyDescent="0.3">
      <c r="A7" s="274">
        <v>1</v>
      </c>
      <c r="B7" s="274">
        <v>2</v>
      </c>
      <c r="C7" s="171">
        <v>4</v>
      </c>
      <c r="D7" s="211">
        <f>C7+1</f>
        <v>5</v>
      </c>
      <c r="E7" s="211">
        <f>D7+1</f>
        <v>6</v>
      </c>
      <c r="F7" s="211">
        <f t="shared" ref="F7:L7" si="0">E7+1</f>
        <v>7</v>
      </c>
      <c r="G7" s="211">
        <f t="shared" si="0"/>
        <v>8</v>
      </c>
      <c r="H7" s="211">
        <f t="shared" si="0"/>
        <v>9</v>
      </c>
      <c r="I7" s="211">
        <f t="shared" si="0"/>
        <v>10</v>
      </c>
      <c r="J7" s="211">
        <f t="shared" si="0"/>
        <v>11</v>
      </c>
      <c r="K7" s="211">
        <f t="shared" si="0"/>
        <v>12</v>
      </c>
      <c r="L7" s="211">
        <f t="shared" si="0"/>
        <v>13</v>
      </c>
    </row>
    <row r="8" spans="1:12" ht="21.75" customHeight="1" thickTop="1" x14ac:dyDescent="0.25">
      <c r="A8" s="212">
        <v>1</v>
      </c>
      <c r="B8" s="68" t="s">
        <v>12</v>
      </c>
      <c r="C8" s="244">
        <f>C9</f>
        <v>89.997439999999997</v>
      </c>
      <c r="D8" s="245">
        <f>D9</f>
        <v>112.45</v>
      </c>
      <c r="E8" s="245">
        <v>127.27000000000001</v>
      </c>
      <c r="F8" s="245">
        <f>F9</f>
        <v>145.32</v>
      </c>
      <c r="G8" s="245"/>
      <c r="H8" s="245">
        <v>140.80000000000001</v>
      </c>
      <c r="I8" s="245">
        <f>I9</f>
        <v>146.38</v>
      </c>
      <c r="J8" s="245"/>
      <c r="K8" s="245">
        <v>140.80000000000001</v>
      </c>
      <c r="L8" s="245">
        <f>L9</f>
        <v>146.38</v>
      </c>
    </row>
    <row r="9" spans="1:12" ht="21.75" customHeight="1" x14ac:dyDescent="0.25">
      <c r="A9" s="172" t="s">
        <v>13</v>
      </c>
      <c r="B9" s="275" t="s">
        <v>14</v>
      </c>
      <c r="C9" s="247">
        <f>C10+C11</f>
        <v>89.997439999999997</v>
      </c>
      <c r="D9" s="248">
        <f>D10+D11</f>
        <v>112.45</v>
      </c>
      <c r="E9" s="248">
        <v>139.81</v>
      </c>
      <c r="F9" s="248">
        <f>F10+F11</f>
        <v>145.32</v>
      </c>
      <c r="G9" s="248"/>
      <c r="H9" s="248">
        <v>140.80000000000001</v>
      </c>
      <c r="I9" s="248">
        <f>I10+I11</f>
        <v>146.38</v>
      </c>
      <c r="J9" s="248"/>
      <c r="K9" s="248">
        <v>140.80000000000001</v>
      </c>
      <c r="L9" s="248">
        <f>L10+L11</f>
        <v>146.38</v>
      </c>
    </row>
    <row r="10" spans="1:12" ht="35.25" customHeight="1" x14ac:dyDescent="0.25">
      <c r="A10" s="175" t="s">
        <v>15</v>
      </c>
      <c r="B10" s="276" t="s">
        <v>133</v>
      </c>
      <c r="C10" s="247">
        <f>(1064.81+668.09+6.36)*0.044</f>
        <v>76.527439999999999</v>
      </c>
      <c r="D10" s="248">
        <v>82.94</v>
      </c>
      <c r="E10" s="248">
        <v>97.5</v>
      </c>
      <c r="F10" s="248">
        <f>'[1]Д 14-5 Насел безЦТПбезІТПбезВКО'!D10</f>
        <v>107</v>
      </c>
      <c r="G10" s="248"/>
      <c r="H10" s="248">
        <v>98.49</v>
      </c>
      <c r="I10" s="248">
        <f>'[1]Д 14-5 Бюдж безЦТПбезІТПбезВКО'!D10</f>
        <v>108.06</v>
      </c>
      <c r="J10" s="248"/>
      <c r="K10" s="248">
        <v>98.49</v>
      </c>
      <c r="L10" s="248">
        <f>'[1]Д 14-5 ІНШІ безЦТПбезІТПбезВКО'!D10</f>
        <v>108.06</v>
      </c>
    </row>
    <row r="11" spans="1:12" ht="33.75" customHeight="1" x14ac:dyDescent="0.25">
      <c r="A11" s="175" t="s">
        <v>17</v>
      </c>
      <c r="B11" s="276" t="s">
        <v>134</v>
      </c>
      <c r="C11" s="247">
        <v>13.47</v>
      </c>
      <c r="D11" s="248">
        <v>29.51</v>
      </c>
      <c r="E11" s="248">
        <v>42.31</v>
      </c>
      <c r="F11" s="248">
        <f>'[1]Д 14-5 Насел безЦТПбезІТПбезВКО'!D12</f>
        <v>38.32</v>
      </c>
      <c r="G11" s="248"/>
      <c r="H11" s="248">
        <v>42.31</v>
      </c>
      <c r="I11" s="248">
        <f>'[1]Д 14-5 Бюдж безЦТПбезІТПбезВКО'!D12</f>
        <v>38.32</v>
      </c>
      <c r="J11" s="248"/>
      <c r="K11" s="248">
        <v>42.31</v>
      </c>
      <c r="L11" s="248">
        <f>'[1]Д 14-5 ІНШІ безЦТПбезІТПбезВКО'!D12</f>
        <v>38.32</v>
      </c>
    </row>
    <row r="12" spans="1:12" ht="18" customHeight="1" x14ac:dyDescent="0.25">
      <c r="A12" s="172">
        <v>2</v>
      </c>
      <c r="B12" s="64" t="s">
        <v>135</v>
      </c>
      <c r="C12" s="251">
        <f>C8</f>
        <v>89.997439999999997</v>
      </c>
      <c r="D12" s="252">
        <f>D8</f>
        <v>112.45</v>
      </c>
      <c r="E12" s="252">
        <v>139.81</v>
      </c>
      <c r="F12" s="252">
        <f>F8</f>
        <v>145.32</v>
      </c>
      <c r="G12" s="252"/>
      <c r="H12" s="252">
        <v>140.80000000000001</v>
      </c>
      <c r="I12" s="252">
        <f>I8</f>
        <v>146.38</v>
      </c>
      <c r="J12" s="252"/>
      <c r="K12" s="252">
        <v>140.80000000000001</v>
      </c>
      <c r="L12" s="252">
        <f>L8</f>
        <v>146.38</v>
      </c>
    </row>
    <row r="13" spans="1:12" ht="18" customHeight="1" x14ac:dyDescent="0.25">
      <c r="A13" s="172">
        <v>3</v>
      </c>
      <c r="B13" s="67" t="s">
        <v>71</v>
      </c>
      <c r="C13" s="247">
        <v>0</v>
      </c>
      <c r="D13" s="248">
        <v>0</v>
      </c>
      <c r="E13" s="248">
        <v>0</v>
      </c>
      <c r="F13" s="248">
        <v>0</v>
      </c>
      <c r="G13" s="248"/>
      <c r="H13" s="248">
        <v>0</v>
      </c>
      <c r="I13" s="248">
        <f>'[1]Д 14-5 Бюдж безЦТПбезІТПбезВКО'!D24</f>
        <v>0</v>
      </c>
      <c r="J13" s="248"/>
      <c r="K13" s="248">
        <v>0</v>
      </c>
      <c r="L13" s="248">
        <f>'[1]Д 14-5 ІНШІ безЦТПбезІТПбезВКО'!D24</f>
        <v>0</v>
      </c>
    </row>
    <row r="14" spans="1:12" ht="17.25" customHeight="1" x14ac:dyDescent="0.25">
      <c r="A14" s="172">
        <v>4</v>
      </c>
      <c r="B14" s="68" t="s">
        <v>136</v>
      </c>
      <c r="C14" s="251">
        <v>1.4E-2</v>
      </c>
      <c r="D14" s="252">
        <v>1.7000000000000001E-2</v>
      </c>
      <c r="E14" s="252">
        <v>1.7999999999999999E-2</v>
      </c>
      <c r="F14" s="253">
        <f>ROUNDDOWN(F15+F16,3)</f>
        <v>0.02</v>
      </c>
      <c r="G14" s="252"/>
      <c r="H14" s="252">
        <v>1.7999999999999999E-2</v>
      </c>
      <c r="I14" s="253">
        <f>ROUNDDOWN(I15+I16,3)</f>
        <v>2.1000000000000001E-2</v>
      </c>
      <c r="J14" s="252"/>
      <c r="K14" s="252">
        <v>1.7999999999999999E-2</v>
      </c>
      <c r="L14" s="253">
        <f>ROUNDDOWN(L15+L16,3)</f>
        <v>2.1000000000000001E-2</v>
      </c>
    </row>
    <row r="15" spans="1:12" ht="32.25" customHeight="1" x14ac:dyDescent="0.25">
      <c r="A15" s="183" t="s">
        <v>137</v>
      </c>
      <c r="B15" s="276" t="s">
        <v>138</v>
      </c>
      <c r="C15" s="277">
        <f>C14-C16</f>
        <v>1.1480000000000001E-2</v>
      </c>
      <c r="D15" s="247">
        <f>D14-D16</f>
        <v>1.3940000000000001E-2</v>
      </c>
      <c r="E15" s="247">
        <v>1.4999999999999999E-2</v>
      </c>
      <c r="F15" s="278">
        <f>'[1]Д 14-5 Насел безЦТПбезІТПбезВКО'!D26</f>
        <v>1.7130065116920425E-2</v>
      </c>
      <c r="G15" s="247"/>
      <c r="H15" s="247">
        <v>1.4843960219508921E-2</v>
      </c>
      <c r="I15" s="256">
        <f>'[1]Д 14-5 Бюдж безЦТПбезІТПбезВКО'!D26</f>
        <v>1.7000000000000001E-2</v>
      </c>
      <c r="J15" s="247"/>
      <c r="K15" s="247">
        <v>1.4843926971763673E-2</v>
      </c>
      <c r="L15" s="256">
        <f>'[1]Д 14-5 ІНШІ безЦТПбезІТПбезВКО'!D26</f>
        <v>1.7000000000000001E-2</v>
      </c>
    </row>
    <row r="16" spans="1:12" ht="17.25" customHeight="1" x14ac:dyDescent="0.25">
      <c r="A16" s="183" t="s">
        <v>139</v>
      </c>
      <c r="B16" s="279" t="s">
        <v>74</v>
      </c>
      <c r="C16" s="277">
        <f>C14*0.18</f>
        <v>2.5200000000000001E-3</v>
      </c>
      <c r="D16" s="259">
        <f>D14*0.18</f>
        <v>3.0600000000000002E-3</v>
      </c>
      <c r="E16" s="259">
        <v>3.0000000000000001E-3</v>
      </c>
      <c r="F16" s="259">
        <f>'[1]Д 14-5 Насел безЦТПбезІТПбезВКО'!D27</f>
        <v>3.7602581963971662E-3</v>
      </c>
      <c r="G16" s="259"/>
      <c r="H16" s="259">
        <v>3.258430292087324E-3</v>
      </c>
      <c r="I16" s="256">
        <f>'[1]Д 14-5 Бюдж безЦТПбезІТПбезВКО'!D27</f>
        <v>4.0000000000000001E-3</v>
      </c>
      <c r="J16" s="259"/>
      <c r="K16" s="259">
        <v>3.2584229938017822E-3</v>
      </c>
      <c r="L16" s="256">
        <f>'[1]Д 14-5 ІНШІ безЦТПбезІТПбезВКО'!D27</f>
        <v>4.0000000000000001E-3</v>
      </c>
    </row>
    <row r="17" spans="1:16" ht="36" customHeight="1" x14ac:dyDescent="0.25">
      <c r="A17" s="172">
        <v>5</v>
      </c>
      <c r="B17" s="280" t="s">
        <v>140</v>
      </c>
      <c r="C17" s="251">
        <f>C12+C13+C14</f>
        <v>90.011439999999993</v>
      </c>
      <c r="D17" s="252">
        <f>D12+D13+D14</f>
        <v>112.467</v>
      </c>
      <c r="E17" s="252">
        <v>139.83000000000001</v>
      </c>
      <c r="F17" s="252">
        <f>F12+F13+F14</f>
        <v>145.34</v>
      </c>
      <c r="G17" s="252"/>
      <c r="H17" s="252">
        <v>140.81800000000001</v>
      </c>
      <c r="I17" s="252">
        <f>I12+I13+I14</f>
        <v>146.40099999999998</v>
      </c>
      <c r="J17" s="252"/>
      <c r="K17" s="252">
        <v>140.81800000000001</v>
      </c>
      <c r="L17" s="252">
        <f>L12+L13+L14</f>
        <v>146.40099999999998</v>
      </c>
    </row>
    <row r="18" spans="1:16" ht="21.75" customHeight="1" x14ac:dyDescent="0.25">
      <c r="A18" s="193">
        <v>6</v>
      </c>
      <c r="B18" s="281" t="s">
        <v>84</v>
      </c>
      <c r="C18" s="247">
        <f>C17*0.2</f>
        <v>18.002288</v>
      </c>
      <c r="D18" s="248">
        <f>D17*0.2</f>
        <v>22.493400000000001</v>
      </c>
      <c r="E18" s="248">
        <v>27.97</v>
      </c>
      <c r="F18" s="248">
        <f>F17*0.2</f>
        <v>29.068000000000001</v>
      </c>
      <c r="G18" s="248"/>
      <c r="H18" s="248">
        <v>28.16</v>
      </c>
      <c r="I18" s="248">
        <f>ROUND(I17*0.2,2)</f>
        <v>29.28</v>
      </c>
      <c r="J18" s="248"/>
      <c r="K18" s="248">
        <v>28.16</v>
      </c>
      <c r="L18" s="248">
        <f>ROUND(L17*0.2,2)</f>
        <v>29.28</v>
      </c>
    </row>
    <row r="19" spans="1:16" ht="35.25" customHeight="1" thickBot="1" x14ac:dyDescent="0.3">
      <c r="A19" s="21">
        <v>7</v>
      </c>
      <c r="B19" s="282" t="s">
        <v>141</v>
      </c>
      <c r="C19" s="263">
        <f>C17+C18</f>
        <v>108.01372799999999</v>
      </c>
      <c r="D19" s="264">
        <f>D17+D18</f>
        <v>134.96039999999999</v>
      </c>
      <c r="E19" s="264">
        <v>167.8</v>
      </c>
      <c r="F19" s="264">
        <f>ROUNDUP(F17+F18,2)</f>
        <v>174.41</v>
      </c>
      <c r="G19" s="264"/>
      <c r="H19" s="264">
        <v>168.97800000000001</v>
      </c>
      <c r="I19" s="264">
        <f>I17+I18</f>
        <v>175.68099999999998</v>
      </c>
      <c r="J19" s="264"/>
      <c r="K19" s="264">
        <v>168.97800000000001</v>
      </c>
      <c r="L19" s="264">
        <f>L17+L18</f>
        <v>175.68099999999998</v>
      </c>
    </row>
    <row r="20" spans="1:16" ht="35.25" customHeight="1" x14ac:dyDescent="0.25">
      <c r="A20" s="124" t="s">
        <v>146</v>
      </c>
      <c r="B20" s="124"/>
      <c r="C20" s="124"/>
      <c r="D20" s="124"/>
      <c r="E20" s="124"/>
      <c r="F20" s="124"/>
    </row>
    <row r="21" spans="1:16" x14ac:dyDescent="0.25">
      <c r="A21" s="81"/>
      <c r="B21" s="265" t="s">
        <v>143</v>
      </c>
      <c r="C21" s="266"/>
      <c r="D21" s="267"/>
      <c r="E21" s="267"/>
      <c r="F21" s="266" t="s">
        <v>88</v>
      </c>
      <c r="G21" s="267"/>
      <c r="H21" s="267"/>
      <c r="I21" s="265"/>
      <c r="J21" s="267"/>
      <c r="K21" s="267"/>
      <c r="L21" s="265"/>
      <c r="M21" s="283"/>
      <c r="N21" s="81"/>
      <c r="O21" s="81"/>
      <c r="P21" s="81"/>
    </row>
    <row r="22" spans="1:16" ht="15.75" customHeight="1" x14ac:dyDescent="0.25">
      <c r="A22" s="81"/>
      <c r="B22" s="89" t="s">
        <v>89</v>
      </c>
      <c r="C22" s="90" t="s">
        <v>90</v>
      </c>
      <c r="D22" s="83"/>
      <c r="E22" s="83"/>
      <c r="F22" s="83" t="s">
        <v>91</v>
      </c>
      <c r="G22" s="83"/>
      <c r="H22" s="83"/>
      <c r="I22" s="83"/>
      <c r="J22" s="83"/>
      <c r="K22" s="83"/>
      <c r="L22" s="83"/>
      <c r="M22" s="283"/>
      <c r="N22" s="81"/>
      <c r="O22" s="81"/>
      <c r="P22" s="81"/>
    </row>
  </sheetData>
  <mergeCells count="11">
    <mergeCell ref="A20:F20"/>
    <mergeCell ref="D1:F1"/>
    <mergeCell ref="G1:I1"/>
    <mergeCell ref="J1:L1"/>
    <mergeCell ref="A2:L2"/>
    <mergeCell ref="A3:L3"/>
    <mergeCell ref="A4:A6"/>
    <mergeCell ref="B4:B6"/>
    <mergeCell ref="D4:F4"/>
    <mergeCell ref="G4:I4"/>
    <mergeCell ref="J4:L4"/>
  </mergeCells>
  <pageMargins left="0.70866141732283472" right="0.51181102362204722" top="0.35433070866141736" bottom="0.35433070866141736" header="0.31496062992125984" footer="0.11811023622047245"/>
  <pageSetup paperSize="8"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Додаток 1_ТЕ_населення без ВКО</vt:lpstr>
      <vt:lpstr>Додаток 2_ТЕ_БІР без ВКО</vt:lpstr>
      <vt:lpstr>Додаток 3_ТЕ_населення з ВКО</vt:lpstr>
      <vt:lpstr>Додаток 4_ТЕ_БІР з ВКО</vt:lpstr>
      <vt:lpstr>Дод 5 _постач ТЕ з ВКО </vt:lpstr>
      <vt:lpstr>Дод 6 _постач ТЕ без ВКО </vt:lpstr>
      <vt:lpstr>Додаток 7 ГВП_ з ВКО</vt:lpstr>
      <vt:lpstr>Додаток 8 ГВП_ без ВКО</vt:lpstr>
      <vt:lpstr>'Дод 5 _постач ТЕ з ВКО '!Область_печати</vt:lpstr>
      <vt:lpstr>'Дод 6 _постач ТЕ без ВКО '!Область_печати</vt:lpstr>
      <vt:lpstr>'Додаток 1_ТЕ_населення без ВКО'!Область_печати</vt:lpstr>
      <vt:lpstr>'Додаток 2_ТЕ_БІР без ВКО'!Область_печати</vt:lpstr>
      <vt:lpstr>'Додаток 3_ТЕ_населення з ВКО'!Область_печати</vt:lpstr>
      <vt:lpstr>'Додаток 4_ТЕ_БІР з ВКО'!Область_печати</vt:lpstr>
      <vt:lpstr>'Додаток 7 ГВП_ з ВКО'!Область_печати</vt:lpstr>
      <vt:lpstr>'Додаток 8 ГВП_ без ВКО'!Область_печати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Сергієнко Ольга</dc:creator>
  <cp:lastModifiedBy>Сергієнко Ольга</cp:lastModifiedBy>
  <dcterms:created xsi:type="dcterms:W3CDTF">2026-07-01T08:45:18Z</dcterms:created>
  <dcterms:modified xsi:type="dcterms:W3CDTF">2026-07-01T08:53:14Z</dcterms:modified>
</cp:coreProperties>
</file>