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20_ПлановоЕкономічнийВідділ\20_05Транспортування КТЕ\_ТАРИФИ_\ТАРИФ 2027\Тариф на постачання 2026-2027\Подання 19.10.2026\Публікація\"/>
    </mc:Choice>
  </mc:AlternateContent>
  <xr:revisionPtr revIDLastSave="0" documentId="8_{B64D630C-A284-40BA-A902-AD8453E54341}" xr6:coauthVersionLast="47" xr6:coauthVersionMax="47" xr10:uidLastSave="{00000000-0000-0000-0000-000000000000}"/>
  <bookViews>
    <workbookView xWindow="-120" yWindow="-120" windowWidth="29040" windowHeight="15840" tabRatio="935" activeTab="4" xr2:uid="{41A1FB6D-DBAA-4CEC-8173-FAA31EF02DF8}"/>
  </bookViews>
  <sheets>
    <sheet name="Додаток 1_ТЕ_населення без ВКО" sheetId="1" r:id="rId1"/>
    <sheet name="Додаток 2_ТЕ_БІР без ВКО" sheetId="2" r:id="rId2"/>
    <sheet name="Додаток 3_ТЕ_населення з ВКО" sheetId="3" r:id="rId3"/>
    <sheet name="Додаток 4_ТЕ_БІР з ВКО" sheetId="4" r:id="rId4"/>
    <sheet name="Додаток 5 ГВП_ з ВКО" sheetId="7" r:id="rId5"/>
    <sheet name="Додаток 6 ГВП_ без ВКО" sheetId="8" r:id="rId6"/>
  </sheets>
  <externalReferences>
    <externalReference r:id="rId7"/>
  </externalReferences>
  <definedNames>
    <definedName name="___wrn2" hidden="1">{#N/A,#N/A,FALSE,"9PS0"}</definedName>
    <definedName name="__wrn2" hidden="1">{#N/A,#N/A,FALSE,"9PS0"}</definedName>
    <definedName name="_wrn2" hidden="1">{#N/A,#N/A,FALSE,"9PS0"}</definedName>
    <definedName name="_xlnm._FilterDatabase" hidden="1">#REF!</definedName>
    <definedName name="aaa" hidden="1">{#N/A,#N/A,FALSE,"9PS0"}</definedName>
    <definedName name="ab" hidden="1">{#N/A,#N/A,FALSE,"9PS0"}</definedName>
    <definedName name="AccessDatabase" hidden="1">"C:\WINDOWS\Рабочий стол\Робота Лутчина\Ltke2new\Ltke22.mdb"</definedName>
    <definedName name="as">#REF!</definedName>
    <definedName name="asdf">#REF!</definedName>
    <definedName name="asdfg">#REF!</definedName>
    <definedName name="bbb" hidden="1">{#N/A,#N/A,FALSE,"9PS0"}</definedName>
    <definedName name="ClDate">#REF!</definedName>
    <definedName name="ClDate_21">#REF!</definedName>
    <definedName name="ClDate_25">#REF!</definedName>
    <definedName name="ClDate_6">#REF!</definedName>
    <definedName name="CompName">#REF!</definedName>
    <definedName name="CompName_21">#REF!</definedName>
    <definedName name="CompName_25">#REF!</definedName>
    <definedName name="CompName_6">#REF!</definedName>
    <definedName name="CompNameE">#REF!</definedName>
    <definedName name="CompNameE_21">#REF!</definedName>
    <definedName name="CompNameE_25">#REF!</definedName>
    <definedName name="CompNameE_6">#REF!</definedName>
    <definedName name="d">#REF!</definedName>
    <definedName name="Excel_BuiltIn_Print_Titles_2_1" localSheetId="1">#REF!</definedName>
    <definedName name="Excel_BuiltIn_Print_Titles_2_1">#REF!</definedName>
    <definedName name="G">#REF!</definedName>
    <definedName name="HTML_CodePage" hidden="1">1251</definedName>
    <definedName name="HTML_Control" hidden="1">{"'таб 21'!$A$1:$U$24","'таб 21'!$A$1:$U$1"}</definedName>
    <definedName name="HTML_Description" hidden="1">""</definedName>
    <definedName name="HTML_Email" hidden="1">""</definedName>
    <definedName name="HTML_Header" hidden="1">"таб 21"</definedName>
    <definedName name="HTML_LastUpdate" hidden="1">"22.06.00"</definedName>
    <definedName name="HTML_LineAfter" hidden="1">TRUE</definedName>
    <definedName name="HTML_LineBefore" hidden="1">TRUE</definedName>
    <definedName name="HTML_Name" hidden="1">"KOPAN"</definedName>
    <definedName name="HTML_OBDlg2" hidden="1">TRUE</definedName>
    <definedName name="HTML_OBDlg4" hidden="1">TRUE</definedName>
    <definedName name="HTML_OS" hidden="1">0</definedName>
    <definedName name="HTML_PathFile" hidden="1">"C:\Мои документы\ОТЧЁТЫ 1999 ГОДА\12 мес\MyHTML.htm"</definedName>
    <definedName name="HTML_Title" hidden="1">"Таблицы к отчету 1999 года"</definedName>
    <definedName name="iii_contr" hidden="1">{"'таб 21'!$A$1:$U$24","'таб 21'!$A$1:$U$1"}</definedName>
    <definedName name="KBCN" hidden="1">{#N/A,#N/A,FALSE,"9PS0"}</definedName>
    <definedName name="kot" hidden="1">{#N/A,#N/A,FALSE,"9PS0"}</definedName>
    <definedName name="LastItem">#REF!</definedName>
    <definedName name="Load">#REF!</definedName>
    <definedName name="Load_ID">#REF!</definedName>
    <definedName name="Load_ID_11">#REF!</definedName>
    <definedName name="Load_ID_12">#REF!</definedName>
    <definedName name="Load_ID_13">#REF!</definedName>
    <definedName name="Load_ID_14">#REF!</definedName>
    <definedName name="Load_ID_15">#REF!</definedName>
    <definedName name="Load_ID_16">#REF!</definedName>
    <definedName name="Load_ID_17">#REF!</definedName>
    <definedName name="Load_ID_18">#REF!</definedName>
    <definedName name="Load_ID_19">#REF!</definedName>
    <definedName name="Load_ID_20">#REF!</definedName>
    <definedName name="Load_ID_200">#REF!</definedName>
    <definedName name="Load_ID_21">#REF!</definedName>
    <definedName name="Load_ID_23">#REF!</definedName>
    <definedName name="Load_ID_25">#REF!</definedName>
    <definedName name="Load_ID_542">#REF!</definedName>
    <definedName name="Load_ID_6">#REF!</definedName>
    <definedName name="m" hidden="1">{"'таб 21'!$A$1:$U$24","'таб 21'!$A$1:$U$1"}</definedName>
    <definedName name="n" hidden="1">{"'таб 21'!$A$1:$U$24","'таб 21'!$A$1:$U$1"}</definedName>
    <definedName name="OMEL08" hidden="1">#REF!,#REF!</definedName>
    <definedName name="OpDate">#REF!</definedName>
    <definedName name="OpDate_21">#REF!</definedName>
    <definedName name="OpDate_25">#REF!</definedName>
    <definedName name="OpDate_6">#REF!</definedName>
    <definedName name="oxrtryd" hidden="1">{#N/A,#N/A,FALSE,"9PS0"}</definedName>
    <definedName name="pitanie" hidden="1">{#N/A,#N/A,FALSE,"9PS0"}</definedName>
    <definedName name="QR">#REF!</definedName>
    <definedName name="qw">#REF!</definedName>
    <definedName name="qwert">#REF!</definedName>
    <definedName name="qwerty">#REF!</definedName>
    <definedName name="s" hidden="1">{#N/A,#N/A,FALSE,"9PS0"}</definedName>
    <definedName name="ShowFil" localSheetId="1">#REF!</definedName>
    <definedName name="ShowFil">#REF!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opt" localSheetId="1" hidden="1">#REF!</definedName>
    <definedName name="solver_opt" hidden="1">#REF!</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1</definedName>
    <definedName name="solver_val" hidden="1">0</definedName>
    <definedName name="Time_ID">#REF!</definedName>
    <definedName name="Time_ID_11">#REF!</definedName>
    <definedName name="Time_ID_12">#REF!</definedName>
    <definedName name="Time_ID_13">#REF!</definedName>
    <definedName name="Time_ID_14">#REF!</definedName>
    <definedName name="Time_ID_15">#REF!</definedName>
    <definedName name="Time_ID_16">#REF!</definedName>
    <definedName name="Time_ID_17">#REF!</definedName>
    <definedName name="Time_ID_18">#REF!</definedName>
    <definedName name="Time_ID_19">#REF!</definedName>
    <definedName name="Time_ID_20">#REF!</definedName>
    <definedName name="Time_ID_21">#REF!</definedName>
    <definedName name="Time_ID_23">#REF!</definedName>
    <definedName name="Time_ID_25">#REF!</definedName>
    <definedName name="Time_ID_6">#REF!</definedName>
    <definedName name="Time_ID0">#REF!</definedName>
    <definedName name="Time_ID0_11">#REF!</definedName>
    <definedName name="Time_ID0_12">#REF!</definedName>
    <definedName name="Time_ID0_13">#REF!</definedName>
    <definedName name="Time_ID0_14">#REF!</definedName>
    <definedName name="Time_ID0_15">#REF!</definedName>
    <definedName name="Time_ID0_16">#REF!</definedName>
    <definedName name="Time_ID0_17">#REF!</definedName>
    <definedName name="Time_ID0_18">#REF!</definedName>
    <definedName name="Time_ID0_19">#REF!</definedName>
    <definedName name="Time_ID0_20">#REF!</definedName>
    <definedName name="Time_ID0_21">#REF!</definedName>
    <definedName name="Time_ID0_23">#REF!</definedName>
    <definedName name="Time_ID0_25">#REF!</definedName>
    <definedName name="Time_ID0_6">#REF!</definedName>
    <definedName name="tt" hidden="1">{#N/A,#N/A,TRUE,"попередні"}</definedName>
    <definedName name="Unit">#REF!</definedName>
    <definedName name="Unit_21">#REF!</definedName>
    <definedName name="Unit_25">#REF!</definedName>
    <definedName name="Unit_6">#REF!</definedName>
    <definedName name="uu" hidden="1">{"'таб 21'!$A$1:$U$24","'таб 21'!$A$1:$U$1"}</definedName>
    <definedName name="ver" hidden="1">{#N/A,#N/A,FALSE,"9PS0"}</definedName>
    <definedName name="wer" hidden="1">{#N/A,#N/A,FALSE,"9PS0"}</definedName>
    <definedName name="WQER">#REF!</definedName>
    <definedName name="wr">#REF!</definedName>
    <definedName name="wrn.r1." hidden="1">{#N/A,#N/A,FALSE,"9PS0"}</definedName>
    <definedName name="wrn.Виробництво._.11._.міс." hidden="1">{#N/A,#N/A,TRUE,"попередні"}</definedName>
    <definedName name="ww" hidden="1">{#N/A,#N/A,TRUE,"попередні"}</definedName>
    <definedName name="y" hidden="1">{"'таб 21'!$A$1:$U$24","'таб 21'!$A$1:$U$1"}</definedName>
    <definedName name="Z_2B9BA360_C094_11D4_BCAF_00C026C07CB6_.wvu.Cols" hidden="1">#REF!,#REF!</definedName>
    <definedName name="Z_2B9BA361_C094_11D4_BCAF_00C026C07CB6_.wvu.Cols" hidden="1">#REF!,#REF!</definedName>
    <definedName name="Z_2B9BA362_C094_11D4_BCAF_00C026C07CB6_.wvu.Cols" hidden="1">#REF!,#REF!</definedName>
    <definedName name="Z_2B9BA363_C094_11D4_BCAF_00C026C07CB6_.wvu.Cols" hidden="1">#REF!,#REF!</definedName>
    <definedName name="Z_2B9BA364_C094_11D4_BCAF_00C026C07CB6_.wvu.Cols" hidden="1">#REF!,#REF!</definedName>
    <definedName name="Z_2B9BA365_C094_11D4_BCAF_00C026C07CB6_.wvu.Cols" hidden="1">#REF!,#REF!</definedName>
    <definedName name="Z_2B9BA366_C094_11D4_BCAF_00C026C07CB6_.wvu.Cols" hidden="1">#REF!,#REF!</definedName>
    <definedName name="Z_2B9BA367_C094_11D4_BCAF_00C026C07CB6_.wvu.Cols" hidden="1">#REF!,#REF!</definedName>
    <definedName name="Z_2B9BA368_C094_11D4_BCAF_00C026C07CB6_.wvu.Cols" hidden="1">#REF!,#REF!</definedName>
    <definedName name="Z_2B9BA369_C094_11D4_BCAF_00C026C07CB6_.wvu.Cols" hidden="1">#REF!,#REF!</definedName>
    <definedName name="Z_2B9BA36A_C094_11D4_BCAF_00C026C07CB6_.wvu.Cols" hidden="1">#REF!,#REF!</definedName>
    <definedName name="Z_2B9BA36B_C094_11D4_BCAF_00C026C07CB6_.wvu.Cols" hidden="1">#REF!,#REF!</definedName>
    <definedName name="Z_2B9BA36C_C094_11D4_BCAF_00C026C07CB6_.wvu.Cols" hidden="1">#REF!,#REF!</definedName>
    <definedName name="Z_2B9BA36D_C094_11D4_BCAF_00C026C07CB6_.wvu.Cols" hidden="1">#REF!,#REF!</definedName>
    <definedName name="Z_2B9BA36E_C094_11D4_BCAF_00C026C07CB6_.wvu.Cols" hidden="1">#REF!,#REF!</definedName>
    <definedName name="Z_2B9BA36F_C094_11D4_BCAF_00C026C07CB6_.wvu.Cols" hidden="1">#REF!,#REF!</definedName>
    <definedName name="Z_2B9BA370_C094_11D4_BCAF_00C026C07CB6_.wvu.Cols" hidden="1">#REF!,#REF!</definedName>
    <definedName name="Z_2B9BA371_C094_11D4_BCAF_00C026C07CB6_.wvu.Cols" hidden="1">#REF!,#REF!</definedName>
    <definedName name="Z_2B9BA372_C094_11D4_BCAF_00C026C07CB6_.wvu.Cols" hidden="1">#REF!,#REF!</definedName>
    <definedName name="Z_2B9BA373_C094_11D4_BCAF_00C026C07CB6_.wvu.Cols" hidden="1">#REF!,#REF!</definedName>
    <definedName name="Z_2B9BA374_C094_11D4_BCAF_00C026C07CB6_.wvu.Cols" hidden="1">#REF!,#REF!</definedName>
    <definedName name="Z_2B9BA375_C094_11D4_BCAF_00C026C07CB6_.wvu.Cols" hidden="1">#REF!,#REF!</definedName>
    <definedName name="Z_2B9BA376_C094_11D4_BCAF_00C026C07CB6_.wvu.Cols" hidden="1">#REF!,#REF!</definedName>
    <definedName name="Z_2B9BA377_C094_11D4_BCAF_00C026C07CB6_.wvu.Cols" hidden="1">#REF!,#REF!</definedName>
    <definedName name="Z_2B9BA378_C094_11D4_BCAF_00C026C07CB6_.wvu.Cols" hidden="1">#REF!,#REF!</definedName>
    <definedName name="Z_2B9BA379_C094_11D4_BCAF_00C026C07CB6_.wvu.Cols" hidden="1">#REF!,#REF!</definedName>
    <definedName name="Z_2B9BA37A_C094_11D4_BCAF_00C026C07CB6_.wvu.Cols" hidden="1">#REF!,#REF!</definedName>
    <definedName name="Z_2B9BA37B_C094_11D4_BCAF_00C026C07CB6_.wvu.Cols" hidden="1">#REF!,#REF!</definedName>
    <definedName name="Z_2B9BA37C_C094_11D4_BCAF_00C026C07CB6_.wvu.Cols" hidden="1">#REF!,#REF!</definedName>
    <definedName name="Z_2B9BA37D_C094_11D4_BCAF_00C026C07CB6_.wvu.Cols" hidden="1">#REF!,#REF!</definedName>
    <definedName name="Z_2B9BA37E_C094_11D4_BCAF_00C026C07CB6_.wvu.Cols" hidden="1">#REF!,#REF!</definedName>
    <definedName name="Z_F5654560_D292_11D4_BCAF_00C026C07CB6_.wvu.Cols" hidden="1">#REF!,#REF!</definedName>
    <definedName name="Z_F5654561_D292_11D4_BCAF_00C026C07CB6_.wvu.Cols" hidden="1">#REF!,#REF!</definedName>
    <definedName name="Z_F5654562_D292_11D4_BCAF_00C026C07CB6_.wvu.Cols" hidden="1">#REF!,#REF!</definedName>
    <definedName name="Z_F5654563_D292_11D4_BCAF_00C026C07CB6_.wvu.Cols" hidden="1">#REF!,#REF!</definedName>
    <definedName name="Z_F5654564_D292_11D4_BCAF_00C026C07CB6_.wvu.Cols" hidden="1">#REF!,#REF!</definedName>
    <definedName name="Z_F5654565_D292_11D4_BCAF_00C026C07CB6_.wvu.Cols" hidden="1">#REF!,#REF!</definedName>
    <definedName name="Z_F5654566_D292_11D4_BCAF_00C026C07CB6_.wvu.Cols" hidden="1">#REF!,#REF!</definedName>
    <definedName name="Z_F5654567_D292_11D4_BCAF_00C026C07CB6_.wvu.Cols" hidden="1">#REF!,#REF!</definedName>
    <definedName name="Z_F5654568_D292_11D4_BCAF_00C026C07CB6_.wvu.Cols" hidden="1">#REF!,#REF!</definedName>
    <definedName name="Z_F5654569_D292_11D4_BCAF_00C026C07CB6_.wvu.Cols" hidden="1">#REF!,#REF!</definedName>
    <definedName name="Z_F565456A_D292_11D4_BCAF_00C026C07CB6_.wvu.Cols" hidden="1">#REF!,#REF!</definedName>
    <definedName name="Z_F565456B_D292_11D4_BCAF_00C026C07CB6_.wvu.Cols" hidden="1">#REF!,#REF!</definedName>
    <definedName name="Z_F565456C_D292_11D4_BCAF_00C026C07CB6_.wvu.Cols" hidden="1">#REF!,#REF!</definedName>
    <definedName name="Z_F565456D_D292_11D4_BCAF_00C026C07CB6_.wvu.Cols" hidden="1">#REF!,#REF!</definedName>
    <definedName name="Z_F565456E_D292_11D4_BCAF_00C026C07CB6_.wvu.Cols" hidden="1">#REF!,#REF!</definedName>
    <definedName name="Z_F565456F_D292_11D4_BCAF_00C026C07CB6_.wvu.Cols" hidden="1">#REF!,#REF!</definedName>
    <definedName name="Z_F5654570_D292_11D4_BCAF_00C026C07CB6_.wvu.Cols" hidden="1">#REF!,#REF!</definedName>
    <definedName name="Z_F5654571_D292_11D4_BCAF_00C026C07CB6_.wvu.Cols" hidden="1">#REF!,#REF!</definedName>
    <definedName name="Z_F5654572_D292_11D4_BCAF_00C026C07CB6_.wvu.Cols" hidden="1">#REF!,#REF!</definedName>
    <definedName name="Z_F5654573_D292_11D4_BCAF_00C026C07CB6_.wvu.Cols" hidden="1">#REF!,#REF!</definedName>
    <definedName name="Z_F5654574_D292_11D4_BCAF_00C026C07CB6_.wvu.Cols" hidden="1">#REF!,#REF!</definedName>
    <definedName name="Z_F5654575_D292_11D4_BCAF_00C026C07CB6_.wvu.Cols" hidden="1">#REF!,#REF!</definedName>
    <definedName name="Z_F5654576_D292_11D4_BCAF_00C026C07CB6_.wvu.Cols" hidden="1">#REF!,#REF!</definedName>
    <definedName name="Z_F5654577_D292_11D4_BCAF_00C026C07CB6_.wvu.Cols" hidden="1">#REF!,#REF!</definedName>
    <definedName name="Z_F5654578_D292_11D4_BCAF_00C026C07CB6_.wvu.Cols" hidden="1">#REF!,#REF!</definedName>
    <definedName name="Z_F5654579_D292_11D4_BCAF_00C026C07CB6_.wvu.Cols" hidden="1">#REF!,#REF!</definedName>
    <definedName name="Z_F565457A_D292_11D4_BCAF_00C026C07CB6_.wvu.Cols" hidden="1">#REF!,#REF!</definedName>
    <definedName name="Z_F565457B_D292_11D4_BCAF_00C026C07CB6_.wvu.Cols" hidden="1">#REF!,#REF!</definedName>
    <definedName name="Z_F565457C_D292_11D4_BCAF_00C026C07CB6_.wvu.Cols" hidden="1">#REF!,#REF!</definedName>
    <definedName name="Z_F565457D_D292_11D4_BCAF_00C026C07CB6_.wvu.Cols" hidden="1">#REF!,#REF!</definedName>
    <definedName name="Z_F565457E_D292_11D4_BCAF_00C026C07CB6_.wvu.Cols" hidden="1">#REF!,#REF!</definedName>
    <definedName name="zx">#REF!</definedName>
    <definedName name="zxc">#REF!</definedName>
    <definedName name="а" hidden="1">{"'таб 21'!$A$1:$U$24","'таб 21'!$A$1:$U$1"}</definedName>
    <definedName name="аа" hidden="1">{#N/A,#N/A,FALSE,"9PS0"}</definedName>
    <definedName name="АвтоподборВС" localSheetId="1">#REF!</definedName>
    <definedName name="АвтоподборВС">#REF!</definedName>
    <definedName name="аен">#REF!</definedName>
    <definedName name="ам" hidden="1">{"'таб 21'!$A$1:$U$24","'таб 21'!$A$1:$U$1"}</definedName>
    <definedName name="АХО" hidden="1">{#N/A,#N/A,TRUE,"попередні"}</definedName>
    <definedName name="_xlnm.Database">#REF!</definedName>
    <definedName name="в" hidden="1">{#N/A,#N/A,FALSE,"9PS0"}</definedName>
    <definedName name="вааа" hidden="1">{#N/A,#N/A,FALSE,"9PS0"}</definedName>
    <definedName name="витрати" hidden="1">#REF!,#REF!</definedName>
    <definedName name="вііф" hidden="1">{#N/A,#N/A,FALSE,"9PS0"}</definedName>
    <definedName name="вода2" hidden="1">{#N/A,#N/A,FALSE,"9PS0"}</definedName>
    <definedName name="Встав">#REF!,#REF!,#REF!,#REF!,#REF!,#REF!,#REF!+#REF!,#REF!,#REF!,#REF!,#REF!,#REF!,#REF!,#REF!,#REF!,#REF!,#REF!</definedName>
    <definedName name="выс" hidden="1">{"'таб 21'!$A$1:$U$24","'таб 21'!$A$1:$U$1"}</definedName>
    <definedName name="ГК" hidden="1">{#N/A,#N/A,TRUE,"попередні"}</definedName>
    <definedName name="ГРУДЕНЬ" hidden="1">{#N/A,#N/A,FALSE,"9PS0"}</definedName>
    <definedName name="гшб" hidden="1">{"'таб 21'!$A$1:$U$24","'таб 21'!$A$1:$U$1"}</definedName>
    <definedName name="Д">#REF!</definedName>
    <definedName name="Д_9_САО" localSheetId="1">#REF!</definedName>
    <definedName name="Д_9_САО">#REF!</definedName>
    <definedName name="декабрь" hidden="1">{#N/A,#N/A,FALSE,"9PS0"}</definedName>
    <definedName name="ДепЕЗ" hidden="1">{#N/A,#N/A,FALSE,"9PS0"}</definedName>
    <definedName name="додаток15" hidden="1">{#N/A,#N/A,FALSE,"9PS0"}</definedName>
    <definedName name="Ен_елект" hidden="1">{#N/A,#N/A,FALSE,"9PS0"}</definedName>
    <definedName name="Ен_теплова" hidden="1">{#N/A,#N/A,FALSE,"9PS0"}</definedName>
    <definedName name="еп" hidden="1">{#N/A,#N/A,TRUE,"попередні"}</definedName>
    <definedName name="жовтень" hidden="1">{#N/A,#N/A,FALSE,"9PS0"}</definedName>
    <definedName name="зарплатаБ" hidden="1">{#N/A,#N/A,FALSE,"9PS0"}</definedName>
    <definedName name="ипаи" hidden="1">{#N/A,#N/A,TRUE,"попередні"}</definedName>
    <definedName name="і">#REF!</definedName>
    <definedName name="ів" hidden="1">{#N/A,#N/A,FALSE,"9PS0"}</definedName>
    <definedName name="івів">#REF!</definedName>
    <definedName name="іувп" localSheetId="1">#REF!</definedName>
    <definedName name="іувп">#REF!</definedName>
    <definedName name="іцу">#REF!</definedName>
    <definedName name="Катя" hidden="1">{#N/A,#N/A,TRUE,"попередні"}</definedName>
    <definedName name="ккк" localSheetId="1">#REF!</definedName>
    <definedName name="ккк">#REF!</definedName>
    <definedName name="кккк" hidden="1">{#N/A,#N/A,FALSE,"9PS0"}</definedName>
    <definedName name="ку" hidden="1">{"'таб 21'!$A$1:$U$24","'таб 21'!$A$1:$U$1"}</definedName>
    <definedName name="липень" hidden="1">{#N/A,#N/A,FALSE,"9PS0"}</definedName>
    <definedName name="ллллл" hidden="1">{#N/A,#N/A,FALSE,"9PS0"}</definedName>
    <definedName name="ло" hidden="1">{#N/A,#N/A,FALSE,"9PS0"}</definedName>
    <definedName name="лорн" hidden="1">{#N/A,#N/A,TRUE,"попередні"}</definedName>
    <definedName name="лютий" hidden="1">{#N/A,#N/A,FALSE,"9PS0"}</definedName>
    <definedName name="Мой_лист">MID(CELL("имяфайла",#REF!),SEARCH("[",CELL("имяфайла",#REF!)),256)&amp;"!"</definedName>
    <definedName name="мцм" hidden="1">{"'таб 21'!$A$1:$U$24","'таб 21'!$A$1:$U$1"}</definedName>
    <definedName name="нгн" hidden="1">{#N/A,#N/A,TRUE,"попередні"}</definedName>
    <definedName name="нь" hidden="1">{#N/A,#N/A,TRUE,"попередні"}</definedName>
    <definedName name="о" hidden="1">#REF!,#REF!</definedName>
    <definedName name="_xlnm.Print_Area" localSheetId="0">'Додаток 1_ТЕ_населення без ВКО'!$A$1:$H$57</definedName>
    <definedName name="_xlnm.Print_Area" localSheetId="1">'Додаток 2_ТЕ_БІР без ВКО'!$A$1:$N$57</definedName>
    <definedName name="_xlnm.Print_Area" localSheetId="2">'Додаток 3_ТЕ_населення з ВКО'!$A$1:$H$58</definedName>
    <definedName name="_xlnm.Print_Area" localSheetId="3">'Додаток 4_ТЕ_БІР з ВКО'!$A$1:$O$57</definedName>
    <definedName name="_xlnm.Print_Area" localSheetId="4">'Додаток 5 ГВП_ з ВКО'!$A$1:$L$22</definedName>
    <definedName name="_xlnm.Print_Area" localSheetId="5">'Додаток 6 ГВП_ без ВКО'!$A$1:$L$22</definedName>
    <definedName name="облік">#REF!</definedName>
    <definedName name="облікГВП">#REF!</definedName>
    <definedName name="Од" localSheetId="1">#REF!</definedName>
    <definedName name="Од">#REF!</definedName>
    <definedName name="Од_Б" localSheetId="1">#REF!</definedName>
    <definedName name="Од_Б">#REF!</definedName>
    <definedName name="Од_БI" localSheetId="1">#REF!</definedName>
    <definedName name="Од_БI">#REF!</definedName>
    <definedName name="Од_І" localSheetId="1">#REF!</definedName>
    <definedName name="Од_І">#REF!</definedName>
    <definedName name="Од_Н" localSheetId="1">#REF!</definedName>
    <definedName name="Од_Н">#REF!</definedName>
    <definedName name="оор" hidden="1">#REF!,#REF!</definedName>
    <definedName name="ориди" localSheetId="1">#REF!</definedName>
    <definedName name="ориди">#REF!</definedName>
    <definedName name="осн_2" hidden="1">{#N/A,#N/A,FALSE,"9PS0"}</definedName>
    <definedName name="Отсорт_Д_СВ" localSheetId="1">#REF!</definedName>
    <definedName name="Отсорт_Д_СВ">#REF!</definedName>
    <definedName name="пеи" hidden="1">{"'таб 21'!$A$1:$U$24","'таб 21'!$A$1:$U$1"}</definedName>
    <definedName name="план" hidden="1">{#N/A,#N/A,FALSE,"9PS0"}</definedName>
    <definedName name="пмпрм" hidden="1">{"'таб 21'!$A$1:$U$24","'таб 21'!$A$1:$U$1"}</definedName>
    <definedName name="поверхи">#REF!</definedName>
    <definedName name="пороп" hidden="1">{"'таб 21'!$A$1:$U$24","'таб 21'!$A$1:$U$1"}</definedName>
    <definedName name="ппп" localSheetId="1">#REF!</definedName>
    <definedName name="ппп">#REF!</definedName>
    <definedName name="пппп" localSheetId="1">#REF!</definedName>
    <definedName name="пппп">#REF!</definedName>
    <definedName name="прочие" hidden="1">{"'таб 21'!$A$1:$U$24","'таб 21'!$A$1:$U$1"}</definedName>
    <definedName name="РЕГ" localSheetId="1">#REF!</definedName>
    <definedName name="РЕГ">#REF!</definedName>
    <definedName name="Регіон" localSheetId="1">#REF!</definedName>
    <definedName name="Регіон">#REF!</definedName>
    <definedName name="рел" localSheetId="1">#REF!</definedName>
    <definedName name="рел">#REF!</definedName>
    <definedName name="рік" hidden="1">{#N/A,#N/A,FALSE,"9PS0"}</definedName>
    <definedName name="рое" hidden="1">{#N/A,#N/A,FALSE,"9PS0"}</definedName>
    <definedName name="рол" hidden="1">{"'таб 21'!$A$1:$U$24","'таб 21'!$A$1:$U$1"}</definedName>
    <definedName name="рр" localSheetId="1">#REF!</definedName>
    <definedName name="рр">#REF!</definedName>
    <definedName name="СЕРПЕНЬ" hidden="1">{#N/A,#N/A,FALSE,"9PS0"}</definedName>
    <definedName name="січен07" hidden="1">{#N/A,#N/A,FALSE,"9PS0"}</definedName>
    <definedName name="січень" hidden="1">{#N/A,#N/A,FALSE,"9PS0"}</definedName>
    <definedName name="січень07." hidden="1">{#N/A,#N/A,FALSE,"9PS0"}</definedName>
    <definedName name="соцдирекция" hidden="1">{#N/A,#N/A,TRUE,"попередні"}</definedName>
    <definedName name="Список_компах" localSheetId="1">OFFSET(#REF!,,,COUNTA(#REF!),1)</definedName>
    <definedName name="Список_компах">OFFSET(#REF!,,,COUNTA(#REF!),1)</definedName>
    <definedName name="Срез_1">#N/A</definedName>
    <definedName name="Срез_11">#N/A</definedName>
    <definedName name="Срез_120">#N/A</definedName>
    <definedName name="Срез_133">#N/A</definedName>
    <definedName name="Срез_145">#N/A</definedName>
    <definedName name="Срез_151">#N/A</definedName>
    <definedName name="Срез_2">#N/A</definedName>
    <definedName name="Срез_23">#N/A</definedName>
    <definedName name="Срез_246">#N/A</definedName>
    <definedName name="Срез_5">#N/A</definedName>
    <definedName name="Срез_7">#N/A</definedName>
    <definedName name="т">#REF!</definedName>
    <definedName name="тар" hidden="1">{#N/A,#N/A,FALSE,"9PS0"}</definedName>
    <definedName name="тариф">#REF!</definedName>
    <definedName name="Тело_СТ" localSheetId="1">#REF!</definedName>
    <definedName name="Тело_СТ">#REF!</definedName>
    <definedName name="Теплов" hidden="1">{#N/A,#N/A,FALSE,"9PS0"}</definedName>
    <definedName name="тр" hidden="1">{"'таб 21'!$A$1:$U$24","'таб 21'!$A$1:$U$1"}</definedName>
    <definedName name="травень" hidden="1">{#N/A,#N/A,FALSE,"9PS0"}</definedName>
    <definedName name="Уз" localSheetId="1">#REF!</definedName>
    <definedName name="Уз">#REF!</definedName>
    <definedName name="Уз_б" localSheetId="1">#REF!</definedName>
    <definedName name="Уз_б">#REF!</definedName>
    <definedName name="Уз_і" localSheetId="1">#REF!</definedName>
    <definedName name="Уз_і">#REF!</definedName>
    <definedName name="Уз_н" localSheetId="1">#REF!</definedName>
    <definedName name="Уз_н">#REF!</definedName>
    <definedName name="уке">#REF!</definedName>
    <definedName name="Уп" localSheetId="1">#REF!</definedName>
    <definedName name="Уп">#REF!</definedName>
    <definedName name="Уп_б" localSheetId="1">#REF!</definedName>
    <definedName name="Уп_б">#REF!</definedName>
    <definedName name="Уп_і" localSheetId="1">#REF!</definedName>
    <definedName name="Уп_і">#REF!</definedName>
    <definedName name="Уп_н" localSheetId="1">#REF!</definedName>
    <definedName name="Уп_н">#REF!</definedName>
    <definedName name="УТГ">#REF!</definedName>
    <definedName name="УХ" localSheetId="1">#REF!</definedName>
    <definedName name="УХ">#REF!</definedName>
    <definedName name="ухват" localSheetId="1">#REF!</definedName>
    <definedName name="ухват">#REF!</definedName>
    <definedName name="фів">#REF!</definedName>
    <definedName name="філіали2" hidden="1">{#N/A,#N/A,FALSE,"9PS0"}</definedName>
    <definedName name="філії">#REF!</definedName>
    <definedName name="фф">#REF!</definedName>
    <definedName name="цуа" hidden="1">{#N/A,#N/A,TRUE,"попередні"}</definedName>
    <definedName name="чапельник" localSheetId="1">#REF!</definedName>
    <definedName name="чапельник">#REF!</definedName>
    <definedName name="чер" hidden="1">{#N/A,#N/A,FALSE,"9PS0"}</definedName>
    <definedName name="червень05" hidden="1">{#N/A,#N/A,FALSE,"9PS0"}</definedName>
    <definedName name="Черта" localSheetId="1">#REF!</definedName>
    <definedName name="Черта">#REF!</definedName>
    <definedName name="чцй" hidden="1">{"'таб 21'!$A$1:$U$24","'таб 21'!$A$1:$U$1"}</definedName>
    <definedName name="югш" hidden="1">{#N/A,#N/A,TRUE,"попередні"}</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6" i="8" l="1"/>
  <c r="I16" i="8"/>
  <c r="I14" i="8" s="1"/>
  <c r="F16" i="8"/>
  <c r="C16" i="8"/>
  <c r="C15" i="8" s="1"/>
  <c r="L15" i="8"/>
  <c r="I15" i="8"/>
  <c r="F15" i="8"/>
  <c r="L14" i="8"/>
  <c r="K14" i="8"/>
  <c r="H14" i="8"/>
  <c r="F14" i="8"/>
  <c r="E14" i="8"/>
  <c r="L13" i="8"/>
  <c r="I13" i="8"/>
  <c r="L11" i="8"/>
  <c r="I11" i="8"/>
  <c r="F11" i="8"/>
  <c r="L10" i="8"/>
  <c r="L9" i="8" s="1"/>
  <c r="L8" i="8" s="1"/>
  <c r="L12" i="8" s="1"/>
  <c r="L17" i="8" s="1"/>
  <c r="I10" i="8"/>
  <c r="F10" i="8"/>
  <c r="F9" i="8" s="1"/>
  <c r="F8" i="8" s="1"/>
  <c r="F12" i="8" s="1"/>
  <c r="F17" i="8" s="1"/>
  <c r="C10" i="8"/>
  <c r="K9" i="8"/>
  <c r="K8" i="8" s="1"/>
  <c r="K12" i="8" s="1"/>
  <c r="K17" i="8" s="1"/>
  <c r="I9" i="8"/>
  <c r="I8" i="8" s="1"/>
  <c r="I12" i="8" s="1"/>
  <c r="H9" i="8"/>
  <c r="H8" i="8" s="1"/>
  <c r="H12" i="8" s="1"/>
  <c r="H17" i="8" s="1"/>
  <c r="E9" i="8"/>
  <c r="E8" i="8" s="1"/>
  <c r="E12" i="8" s="1"/>
  <c r="E17" i="8" s="1"/>
  <c r="C9" i="8"/>
  <c r="D8" i="8"/>
  <c r="C8" i="8"/>
  <c r="C12" i="8" s="1"/>
  <c r="C17" i="8" s="1"/>
  <c r="C18" i="8" s="1"/>
  <c r="E7" i="8"/>
  <c r="F7" i="8" s="1"/>
  <c r="G7" i="8" s="1"/>
  <c r="H7" i="8" s="1"/>
  <c r="I7" i="8" s="1"/>
  <c r="J7" i="8" s="1"/>
  <c r="K7" i="8" s="1"/>
  <c r="L7" i="8" s="1"/>
  <c r="D7" i="8"/>
  <c r="L16" i="7"/>
  <c r="L14" i="7" s="1"/>
  <c r="I16" i="7"/>
  <c r="F16" i="7"/>
  <c r="C16" i="7"/>
  <c r="L15" i="7"/>
  <c r="I15" i="7"/>
  <c r="F15" i="7"/>
  <c r="C15" i="7"/>
  <c r="K14" i="7"/>
  <c r="I14" i="7"/>
  <c r="H14" i="7"/>
  <c r="F14" i="7"/>
  <c r="E14" i="7"/>
  <c r="K12" i="7"/>
  <c r="K17" i="7" s="1"/>
  <c r="I12" i="7"/>
  <c r="I17" i="7" s="1"/>
  <c r="L11" i="7"/>
  <c r="I11" i="7"/>
  <c r="F11" i="7"/>
  <c r="L10" i="7"/>
  <c r="L9" i="7" s="1"/>
  <c r="L8" i="7" s="1"/>
  <c r="L12" i="7" s="1"/>
  <c r="I10" i="7"/>
  <c r="I9" i="7" s="1"/>
  <c r="I8" i="7" s="1"/>
  <c r="F10" i="7"/>
  <c r="C10" i="7"/>
  <c r="K9" i="7"/>
  <c r="H9" i="7"/>
  <c r="H8" i="7" s="1"/>
  <c r="H12" i="7" s="1"/>
  <c r="H17" i="7" s="1"/>
  <c r="F9" i="7"/>
  <c r="F8" i="7" s="1"/>
  <c r="F12" i="7" s="1"/>
  <c r="F17" i="7" s="1"/>
  <c r="E9" i="7"/>
  <c r="C9" i="7"/>
  <c r="C8" i="7" s="1"/>
  <c r="C12" i="7" s="1"/>
  <c r="C17" i="7" s="1"/>
  <c r="C18" i="7" s="1"/>
  <c r="K8" i="7"/>
  <c r="E8" i="7"/>
  <c r="E12" i="7" s="1"/>
  <c r="E17" i="7" s="1"/>
  <c r="E18" i="7" s="1"/>
  <c r="D7" i="7"/>
  <c r="E7" i="7" s="1"/>
  <c r="F7" i="7" s="1"/>
  <c r="G7" i="7" s="1"/>
  <c r="H7" i="7" s="1"/>
  <c r="I7" i="7" s="1"/>
  <c r="J7" i="7" s="1"/>
  <c r="K7" i="7" s="1"/>
  <c r="L7" i="7" s="1"/>
  <c r="E5" i="7"/>
  <c r="K5" i="7" s="1"/>
  <c r="D5" i="7"/>
  <c r="D5" i="8" s="1"/>
  <c r="J5" i="8" s="1"/>
  <c r="K50" i="4"/>
  <c r="K46" i="4" s="1"/>
  <c r="K47" i="4" s="1"/>
  <c r="I50" i="4"/>
  <c r="G50" i="4"/>
  <c r="G46" i="4" s="1"/>
  <c r="G47" i="4" s="1"/>
  <c r="E50" i="4"/>
  <c r="C50" i="4"/>
  <c r="E49" i="4"/>
  <c r="C46" i="4"/>
  <c r="C47" i="4" s="1"/>
  <c r="N45" i="4"/>
  <c r="J45" i="4"/>
  <c r="I45" i="4"/>
  <c r="F45" i="4"/>
  <c r="E45" i="4"/>
  <c r="N37" i="4"/>
  <c r="K37" i="4"/>
  <c r="J37" i="4"/>
  <c r="G37" i="4"/>
  <c r="F37" i="4"/>
  <c r="E37" i="4"/>
  <c r="I37" i="4" s="1"/>
  <c r="C37" i="4"/>
  <c r="N36" i="4"/>
  <c r="J36" i="4"/>
  <c r="I36" i="4"/>
  <c r="N35" i="4"/>
  <c r="J35" i="4"/>
  <c r="I35" i="4"/>
  <c r="N34" i="4"/>
  <c r="J34" i="4"/>
  <c r="I34" i="4"/>
  <c r="N33" i="4"/>
  <c r="K33" i="4"/>
  <c r="G33" i="4"/>
  <c r="F33" i="4"/>
  <c r="J33" i="4" s="1"/>
  <c r="E33" i="4"/>
  <c r="I33" i="4" s="1"/>
  <c r="C33" i="4"/>
  <c r="N32" i="4"/>
  <c r="J32" i="4"/>
  <c r="I32" i="4"/>
  <c r="N31" i="4"/>
  <c r="J31" i="4"/>
  <c r="I31" i="4"/>
  <c r="N30" i="4"/>
  <c r="J30" i="4"/>
  <c r="I30" i="4"/>
  <c r="K29" i="4"/>
  <c r="G29" i="4"/>
  <c r="E29" i="4"/>
  <c r="I29" i="4" s="1"/>
  <c r="C29" i="4"/>
  <c r="E28" i="4"/>
  <c r="I28" i="4" s="1"/>
  <c r="I27" i="4"/>
  <c r="F27" i="4"/>
  <c r="E27" i="4"/>
  <c r="F26" i="4"/>
  <c r="N26" i="4" s="1"/>
  <c r="E26" i="4"/>
  <c r="I26" i="4" s="1"/>
  <c r="N25" i="4"/>
  <c r="J25" i="4"/>
  <c r="F25" i="4"/>
  <c r="E25" i="4"/>
  <c r="I25" i="4" s="1"/>
  <c r="F24" i="4"/>
  <c r="N24" i="4" s="1"/>
  <c r="E24" i="4"/>
  <c r="I24" i="4" s="1"/>
  <c r="E23" i="4"/>
  <c r="I23" i="4" s="1"/>
  <c r="I22" i="4"/>
  <c r="E22" i="4"/>
  <c r="K21" i="4"/>
  <c r="I21" i="4"/>
  <c r="G21" i="4"/>
  <c r="G8" i="4" s="1"/>
  <c r="G43" i="4" s="1"/>
  <c r="G52" i="4" s="1"/>
  <c r="E21" i="4"/>
  <c r="C21" i="4"/>
  <c r="E20" i="4"/>
  <c r="I20" i="4" s="1"/>
  <c r="E19" i="4"/>
  <c r="I19" i="4" s="1"/>
  <c r="I18" i="4"/>
  <c r="F18" i="4"/>
  <c r="E18" i="4"/>
  <c r="J16" i="4"/>
  <c r="I16" i="4"/>
  <c r="I9" i="4" s="1"/>
  <c r="I8" i="4" s="1"/>
  <c r="I43" i="4" s="1"/>
  <c r="F16" i="4"/>
  <c r="E16" i="4"/>
  <c r="E9" i="4" s="1"/>
  <c r="E8" i="4" s="1"/>
  <c r="E43" i="4" s="1"/>
  <c r="K9" i="4"/>
  <c r="G9" i="4"/>
  <c r="C9" i="4"/>
  <c r="K8" i="4"/>
  <c r="C8" i="4"/>
  <c r="C43" i="4" s="1"/>
  <c r="C52" i="4" s="1"/>
  <c r="E5" i="4"/>
  <c r="B3" i="4"/>
  <c r="F53" i="3"/>
  <c r="H51" i="3"/>
  <c r="H50" i="3"/>
  <c r="G49" i="3"/>
  <c r="G46" i="3" s="1"/>
  <c r="G47" i="3" s="1"/>
  <c r="C47" i="3"/>
  <c r="F46" i="3"/>
  <c r="E46" i="3"/>
  <c r="E47" i="3" s="1"/>
  <c r="D46" i="3"/>
  <c r="D47" i="3" s="1"/>
  <c r="C46" i="3"/>
  <c r="H37" i="3"/>
  <c r="E37" i="3"/>
  <c r="D37" i="3"/>
  <c r="C37" i="3"/>
  <c r="H33" i="3"/>
  <c r="E33" i="3"/>
  <c r="D33" i="3"/>
  <c r="C33" i="3"/>
  <c r="H29" i="3"/>
  <c r="F29" i="4" s="1"/>
  <c r="J29" i="4" s="1"/>
  <c r="E29" i="3"/>
  <c r="D29" i="3"/>
  <c r="C29" i="3"/>
  <c r="H28" i="3"/>
  <c r="F28" i="4" s="1"/>
  <c r="J28" i="4" s="1"/>
  <c r="H23" i="3"/>
  <c r="F23" i="4" s="1"/>
  <c r="I22" i="3"/>
  <c r="H22" i="3"/>
  <c r="E21" i="3"/>
  <c r="D21" i="3"/>
  <c r="C21" i="3"/>
  <c r="H20" i="3"/>
  <c r="H19" i="3"/>
  <c r="H18" i="3"/>
  <c r="H9" i="3" s="1"/>
  <c r="H16" i="3"/>
  <c r="G9" i="3"/>
  <c r="G8" i="3" s="1"/>
  <c r="G43" i="3" s="1"/>
  <c r="F9" i="3"/>
  <c r="F8" i="3" s="1"/>
  <c r="F43" i="3" s="1"/>
  <c r="E9" i="3"/>
  <c r="E8" i="3" s="1"/>
  <c r="E43" i="3" s="1"/>
  <c r="E53" i="3" s="1"/>
  <c r="D9" i="3"/>
  <c r="C9" i="3"/>
  <c r="C8" i="3" s="1"/>
  <c r="C43" i="3" s="1"/>
  <c r="C53" i="3" s="1"/>
  <c r="D8" i="3"/>
  <c r="D43" i="3" s="1"/>
  <c r="D53" i="3" s="1"/>
  <c r="G5" i="3"/>
  <c r="F5" i="3"/>
  <c r="B3" i="3"/>
  <c r="I52" i="2"/>
  <c r="N50" i="2"/>
  <c r="N46" i="2" s="1"/>
  <c r="N47" i="2" s="1"/>
  <c r="K50" i="2"/>
  <c r="K46" i="2" s="1"/>
  <c r="K47" i="2" s="1"/>
  <c r="J50" i="2"/>
  <c r="J46" i="2" s="1"/>
  <c r="J47" i="2" s="1"/>
  <c r="G50" i="2"/>
  <c r="G46" i="2" s="1"/>
  <c r="G47" i="2" s="1"/>
  <c r="F50" i="2"/>
  <c r="C50" i="2"/>
  <c r="F47" i="2"/>
  <c r="C47" i="2"/>
  <c r="F46" i="2"/>
  <c r="C46" i="2"/>
  <c r="N45" i="2"/>
  <c r="J45" i="2"/>
  <c r="F45" i="2"/>
  <c r="K37" i="2"/>
  <c r="G37" i="2"/>
  <c r="F37" i="2"/>
  <c r="N37" i="2" s="1"/>
  <c r="C37" i="2"/>
  <c r="N36" i="2"/>
  <c r="J36" i="2"/>
  <c r="N35" i="2"/>
  <c r="J35" i="2"/>
  <c r="N34" i="2"/>
  <c r="J34" i="2"/>
  <c r="N33" i="2"/>
  <c r="K33" i="2"/>
  <c r="J33" i="2"/>
  <c r="G33" i="2"/>
  <c r="F33" i="2"/>
  <c r="C33" i="2"/>
  <c r="N32" i="2"/>
  <c r="J32" i="2"/>
  <c r="N31" i="2"/>
  <c r="J31" i="2"/>
  <c r="N30" i="2"/>
  <c r="J30" i="2"/>
  <c r="K29" i="2"/>
  <c r="G29" i="2"/>
  <c r="F29" i="2"/>
  <c r="C29" i="2"/>
  <c r="N28" i="2"/>
  <c r="F28" i="2"/>
  <c r="J28" i="2" s="1"/>
  <c r="J27" i="2"/>
  <c r="F27" i="2"/>
  <c r="N27" i="2" s="1"/>
  <c r="N26" i="2"/>
  <c r="J26" i="2"/>
  <c r="F26" i="2"/>
  <c r="F25" i="2"/>
  <c r="N25" i="2" s="1"/>
  <c r="F24" i="2"/>
  <c r="N23" i="2"/>
  <c r="J23" i="2"/>
  <c r="F23" i="2"/>
  <c r="F22" i="2"/>
  <c r="N22" i="2" s="1"/>
  <c r="K21" i="2"/>
  <c r="G21" i="2"/>
  <c r="C21" i="2"/>
  <c r="J20" i="2"/>
  <c r="F20" i="2"/>
  <c r="N20" i="2" s="1"/>
  <c r="N16" i="2"/>
  <c r="J16" i="2"/>
  <c r="F16" i="2"/>
  <c r="M9" i="2"/>
  <c r="L9" i="2"/>
  <c r="K9" i="2"/>
  <c r="I9" i="2"/>
  <c r="I8" i="2" s="1"/>
  <c r="I43" i="2" s="1"/>
  <c r="H9" i="2"/>
  <c r="H8" i="2" s="1"/>
  <c r="G9" i="2"/>
  <c r="G8" i="2" s="1"/>
  <c r="G43" i="2" s="1"/>
  <c r="G52" i="2" s="1"/>
  <c r="E9" i="2"/>
  <c r="D9" i="2"/>
  <c r="C9" i="2"/>
  <c r="M8" i="2"/>
  <c r="M43" i="2" s="1"/>
  <c r="M52" i="2" s="1"/>
  <c r="L8" i="2"/>
  <c r="K8" i="2"/>
  <c r="K43" i="2" s="1"/>
  <c r="K52" i="2" s="1"/>
  <c r="E8" i="2"/>
  <c r="E43" i="2" s="1"/>
  <c r="E52" i="2" s="1"/>
  <c r="D8" i="2"/>
  <c r="C8" i="2"/>
  <c r="C43" i="2" s="1"/>
  <c r="C52" i="2" s="1"/>
  <c r="M5" i="2"/>
  <c r="L5" i="2"/>
  <c r="B3" i="2"/>
  <c r="H50" i="1"/>
  <c r="H46" i="1" s="1"/>
  <c r="G50" i="1"/>
  <c r="F50" i="1"/>
  <c r="E50" i="1"/>
  <c r="E46" i="1" s="1"/>
  <c r="E47" i="1" s="1"/>
  <c r="H47" i="1"/>
  <c r="G47" i="1"/>
  <c r="F47" i="1"/>
  <c r="G46" i="1"/>
  <c r="F46" i="1"/>
  <c r="D46" i="1"/>
  <c r="D47" i="1" s="1"/>
  <c r="H37" i="1"/>
  <c r="E37" i="1"/>
  <c r="D37" i="1"/>
  <c r="H33" i="1"/>
  <c r="E33" i="1"/>
  <c r="D33" i="1"/>
  <c r="H29" i="1"/>
  <c r="E29" i="1"/>
  <c r="D29" i="1"/>
  <c r="H28" i="1"/>
  <c r="H27" i="1"/>
  <c r="H26" i="1"/>
  <c r="H25" i="1"/>
  <c r="H24" i="1"/>
  <c r="H23" i="1"/>
  <c r="H22" i="1"/>
  <c r="E21" i="1"/>
  <c r="D21" i="1"/>
  <c r="H20" i="1"/>
  <c r="H18" i="1"/>
  <c r="F18" i="2" s="1"/>
  <c r="H16" i="1"/>
  <c r="G9" i="1"/>
  <c r="F9" i="1"/>
  <c r="F8" i="1" s="1"/>
  <c r="F43" i="1" s="1"/>
  <c r="F52" i="1" s="1"/>
  <c r="E9" i="1"/>
  <c r="E8" i="1" s="1"/>
  <c r="E43" i="1" s="1"/>
  <c r="E52" i="1" s="1"/>
  <c r="D9" i="1"/>
  <c r="D8" i="1" s="1"/>
  <c r="D43" i="1" s="1"/>
  <c r="D52" i="1" s="1"/>
  <c r="G8" i="1"/>
  <c r="G43" i="1" s="1"/>
  <c r="G52" i="1" s="1"/>
  <c r="B3" i="1"/>
  <c r="D53" i="1" l="1"/>
  <c r="D54" i="1"/>
  <c r="F53" i="1"/>
  <c r="F54" i="1"/>
  <c r="K18" i="8"/>
  <c r="K19" i="8"/>
  <c r="E53" i="1"/>
  <c r="E54" i="1" s="1"/>
  <c r="F18" i="8"/>
  <c r="F19" i="8"/>
  <c r="G53" i="4"/>
  <c r="G54" i="4"/>
  <c r="C54" i="3"/>
  <c r="C55" i="3"/>
  <c r="L18" i="8"/>
  <c r="L19" i="8" s="1"/>
  <c r="G53" i="1"/>
  <c r="G54" i="1" s="1"/>
  <c r="F54" i="3"/>
  <c r="F55" i="3" s="1"/>
  <c r="M53" i="2"/>
  <c r="M54" i="2" s="1"/>
  <c r="N27" i="4"/>
  <c r="J27" i="4"/>
  <c r="N29" i="4"/>
  <c r="I49" i="4"/>
  <c r="I46" i="4" s="1"/>
  <c r="E46" i="4"/>
  <c r="E47" i="4" s="1"/>
  <c r="F18" i="7"/>
  <c r="F19" i="7" s="1"/>
  <c r="C54" i="2"/>
  <c r="C53" i="2"/>
  <c r="D54" i="3"/>
  <c r="D55" i="3" s="1"/>
  <c r="F19" i="4"/>
  <c r="F19" i="2"/>
  <c r="F9" i="2" s="1"/>
  <c r="I18" i="7"/>
  <c r="I19" i="7"/>
  <c r="J23" i="4"/>
  <c r="N23" i="4"/>
  <c r="F9" i="4"/>
  <c r="N18" i="4"/>
  <c r="J18" i="4"/>
  <c r="N24" i="2"/>
  <c r="J24" i="2"/>
  <c r="N28" i="4"/>
  <c r="K18" i="7"/>
  <c r="K19" i="7" s="1"/>
  <c r="E19" i="7"/>
  <c r="E53" i="2"/>
  <c r="E54" i="2" s="1"/>
  <c r="I54" i="2"/>
  <c r="I53" i="2"/>
  <c r="I5" i="4"/>
  <c r="M5" i="4" s="1"/>
  <c r="G5" i="8"/>
  <c r="E18" i="8"/>
  <c r="E19" i="8"/>
  <c r="G54" i="2"/>
  <c r="N29" i="2"/>
  <c r="J29" i="2"/>
  <c r="G53" i="2"/>
  <c r="E54" i="3"/>
  <c r="E55" i="3" s="1"/>
  <c r="C54" i="4"/>
  <c r="C53" i="4"/>
  <c r="H18" i="8"/>
  <c r="H19" i="8" s="1"/>
  <c r="K54" i="2"/>
  <c r="K53" i="2"/>
  <c r="C19" i="7"/>
  <c r="L17" i="7"/>
  <c r="I17" i="8"/>
  <c r="H18" i="7"/>
  <c r="H19" i="7" s="1"/>
  <c r="N18" i="2"/>
  <c r="J18" i="2"/>
  <c r="H19" i="1"/>
  <c r="G53" i="3"/>
  <c r="K43" i="4"/>
  <c r="K52" i="4" s="1"/>
  <c r="C19" i="8"/>
  <c r="F22" i="4"/>
  <c r="F50" i="4"/>
  <c r="E5" i="8"/>
  <c r="F49" i="4"/>
  <c r="H49" i="3"/>
  <c r="H46" i="3" s="1"/>
  <c r="H47" i="3" s="1"/>
  <c r="F20" i="4"/>
  <c r="J37" i="2"/>
  <c r="J24" i="4"/>
  <c r="J22" i="2"/>
  <c r="H5" i="7"/>
  <c r="J25" i="2"/>
  <c r="J26" i="4"/>
  <c r="H21" i="3"/>
  <c r="I47" i="4" l="1"/>
  <c r="I52" i="4"/>
  <c r="F21" i="2"/>
  <c r="H21" i="1"/>
  <c r="F21" i="4"/>
  <c r="J19" i="3"/>
  <c r="J29" i="3"/>
  <c r="N50" i="4"/>
  <c r="J50" i="4"/>
  <c r="F46" i="4"/>
  <c r="F47" i="4" s="1"/>
  <c r="K53" i="4"/>
  <c r="K54" i="4" s="1"/>
  <c r="H8" i="3"/>
  <c r="H43" i="3" s="1"/>
  <c r="H53" i="3" s="1"/>
  <c r="N20" i="4"/>
  <c r="J20" i="4"/>
  <c r="J19" i="4"/>
  <c r="J9" i="4" s="1"/>
  <c r="N19" i="4"/>
  <c r="N9" i="4" s="1"/>
  <c r="F8" i="4"/>
  <c r="F43" i="4" s="1"/>
  <c r="F52" i="4" s="1"/>
  <c r="N22" i="4"/>
  <c r="J22" i="4"/>
  <c r="N49" i="4"/>
  <c r="J49" i="4"/>
  <c r="G54" i="3"/>
  <c r="G55" i="3" s="1"/>
  <c r="I18" i="8"/>
  <c r="I19" i="8" s="1"/>
  <c r="K5" i="8"/>
  <c r="H5" i="8"/>
  <c r="L18" i="7"/>
  <c r="L19" i="7"/>
  <c r="E52" i="4"/>
  <c r="J19" i="2"/>
  <c r="J9" i="2" s="1"/>
  <c r="N19" i="2"/>
  <c r="H9" i="1"/>
  <c r="N8" i="4" l="1"/>
  <c r="N43" i="4" s="1"/>
  <c r="N52" i="4" s="1"/>
  <c r="I19" i="1"/>
  <c r="N46" i="4"/>
  <c r="N47" i="4" s="1"/>
  <c r="N21" i="4"/>
  <c r="J21" i="4"/>
  <c r="J8" i="4" s="1"/>
  <c r="J43" i="4" s="1"/>
  <c r="J52" i="4" s="1"/>
  <c r="N21" i="2"/>
  <c r="J21" i="2"/>
  <c r="J8" i="2" s="1"/>
  <c r="J43" i="2" s="1"/>
  <c r="J52" i="2" s="1"/>
  <c r="I53" i="4"/>
  <c r="I54" i="4" s="1"/>
  <c r="E54" i="4"/>
  <c r="E53" i="4"/>
  <c r="F54" i="4"/>
  <c r="F53" i="4"/>
  <c r="N9" i="2"/>
  <c r="N8" i="2" s="1"/>
  <c r="N43" i="2" s="1"/>
  <c r="N52" i="2" s="1"/>
  <c r="H54" i="3"/>
  <c r="H55" i="3" s="1"/>
  <c r="F8" i="2"/>
  <c r="F43" i="2" s="1"/>
  <c r="F52" i="2" s="1"/>
  <c r="H8" i="1"/>
  <c r="H43" i="1" s="1"/>
  <c r="H52" i="1" s="1"/>
  <c r="J46" i="4"/>
  <c r="J47" i="4" s="1"/>
  <c r="J53" i="2" l="1"/>
  <c r="J54" i="2" s="1"/>
  <c r="J53" i="4"/>
  <c r="J54" i="4" s="1"/>
  <c r="N54" i="4"/>
  <c r="N53" i="4"/>
  <c r="F53" i="2"/>
  <c r="F54" i="2"/>
  <c r="N53" i="2"/>
  <c r="N54" i="2" s="1"/>
  <c r="H53" i="1"/>
  <c r="H54" i="1" s="1"/>
</calcChain>
</file>

<file path=xl/sharedStrings.xml><?xml version="1.0" encoding="utf-8"?>
<sst xmlns="http://schemas.openxmlformats.org/spreadsheetml/2006/main" count="533" uniqueCount="131">
  <si>
    <t xml:space="preserve">  Додаток 15-5-1                     </t>
  </si>
  <si>
    <r>
      <t xml:space="preserve">Структура тарифів на теплову енергію/комунальну послугу з постачання теплової енергії без урахування витрат на утримання та ремонт центральних теплових пунктів, без урахування витрат на утримання та ремонт індивідуальних теплових пунктів, без урахування витрат на оснащення будівель вузлами комерційного обліку </t>
    </r>
    <r>
      <rPr>
        <sz val="12"/>
        <rFont val="Times New Roman"/>
        <family val="1"/>
        <charset val="204"/>
      </rPr>
      <t xml:space="preserve">для </t>
    </r>
    <r>
      <rPr>
        <b/>
        <sz val="12"/>
        <rFont val="Times New Roman"/>
        <family val="1"/>
        <charset val="204"/>
      </rPr>
      <t>НАСЕЛЕННЯ</t>
    </r>
  </si>
  <si>
    <t xml:space="preserve">№  </t>
  </si>
  <si>
    <t xml:space="preserve">Найменування показників </t>
  </si>
  <si>
    <t>для НАСЕЛЕННЯ</t>
  </si>
  <si>
    <t>20____р. розпор.    від ____ №</t>
  </si>
  <si>
    <t>2022 рік Розпорядження КМВА від 30.08.2022 року №632</t>
  </si>
  <si>
    <t>2022 рік Розпорядження КМВА від 30.09.2022 року №674</t>
  </si>
  <si>
    <t>Розпорядження КМВА від 16.06.2026 року №131</t>
  </si>
  <si>
    <t>Розпорядження КМВА від 29.09.2026 року №249</t>
  </si>
  <si>
    <t>прогнозна</t>
  </si>
  <si>
    <t>грн/Гкал</t>
  </si>
  <si>
    <t xml:space="preserve">Планована виробнича собівартість, у тому числі: </t>
  </si>
  <si>
    <t>1.1</t>
  </si>
  <si>
    <t xml:space="preserve">Прямі матеріальні витрати, у тому числі: </t>
  </si>
  <si>
    <t>1.1.1</t>
  </si>
  <si>
    <t xml:space="preserve">На придбання палива </t>
  </si>
  <si>
    <t>1.1.2</t>
  </si>
  <si>
    <t>На оплату послуги з транспортування природного газу</t>
  </si>
  <si>
    <t>1.1.3</t>
  </si>
  <si>
    <t>На оплату послуги з розподілу природного газу</t>
  </si>
  <si>
    <t>1.1.4</t>
  </si>
  <si>
    <t>На придбання електроенергії для технологічних потреб</t>
  </si>
  <si>
    <t>1.1.5</t>
  </si>
  <si>
    <t xml:space="preserve">На холодну воду для технологічних потреб та водовідведення </t>
  </si>
  <si>
    <t>1.1.6</t>
  </si>
  <si>
    <t>На придбання теплової енергії в інших суб'єктів господарювання</t>
  </si>
  <si>
    <t>1.1.7</t>
  </si>
  <si>
    <t>На теплову енергію, вироблену власними ТЕЦ, ТЕС, АЕС, КГУ</t>
  </si>
  <si>
    <t>1.1.8</t>
  </si>
  <si>
    <t>На теплову енергію, вироблену власними установками, що використовують альтернативні джерела енергії</t>
  </si>
  <si>
    <t>1.1.9</t>
  </si>
  <si>
    <t>На транспортування власної та/або купованої теплової енергії іншими суб'єктами господарювання</t>
  </si>
  <si>
    <t>1.1.10</t>
  </si>
  <si>
    <t xml:space="preserve">Матеріали, запасні частини та інші матеріальні ресурси </t>
  </si>
  <si>
    <t>1.2</t>
  </si>
  <si>
    <t>Прямі витрати на оплату праці</t>
  </si>
  <si>
    <t>1.3</t>
  </si>
  <si>
    <t>Інші прямі витрати, у т. ч.:</t>
  </si>
  <si>
    <t>1.3.1</t>
  </si>
  <si>
    <t>Відрахування на соціальні заходи</t>
  </si>
  <si>
    <t>1.3.2</t>
  </si>
  <si>
    <t>Амортизація</t>
  </si>
  <si>
    <t>1.3.3</t>
  </si>
  <si>
    <r>
      <t>На покриття втрат власної теплової енергії у власних теплових мережах</t>
    </r>
    <r>
      <rPr>
        <sz val="12"/>
        <color indexed="8"/>
        <rFont val="Times New Roman"/>
        <family val="1"/>
        <charset val="204"/>
      </rPr>
      <t>, у тому числі:</t>
    </r>
  </si>
  <si>
    <t>1.3.3.1</t>
  </si>
  <si>
    <t>Понаднормативні втрати</t>
  </si>
  <si>
    <t>1.3.4</t>
  </si>
  <si>
    <t>На покриття втрат теплової енергії інших ліцензіатів у теплових мережах, у тому числі:</t>
  </si>
  <si>
    <t>1.3.4.1</t>
  </si>
  <si>
    <t>1.3.5</t>
  </si>
  <si>
    <t>Інші прямі витрати</t>
  </si>
  <si>
    <t>1.4</t>
  </si>
  <si>
    <t>Загальновиробничі витрати, у т. ч.:</t>
  </si>
  <si>
    <t>1.4.1</t>
  </si>
  <si>
    <t xml:space="preserve">На оплату праці </t>
  </si>
  <si>
    <t>1.4.2</t>
  </si>
  <si>
    <t>1.4.3</t>
  </si>
  <si>
    <t>Інші витрати</t>
  </si>
  <si>
    <t xml:space="preserve">Адміністративні витрати, у т. ч.: </t>
  </si>
  <si>
    <t>2.1</t>
  </si>
  <si>
    <t>2.2</t>
  </si>
  <si>
    <t>2.3</t>
  </si>
  <si>
    <t>Витрати на збут, у т. ч.:</t>
  </si>
  <si>
    <t>3.1</t>
  </si>
  <si>
    <t>3.2</t>
  </si>
  <si>
    <t>3.3</t>
  </si>
  <si>
    <t>Інші операційні витрати</t>
  </si>
  <si>
    <t xml:space="preserve">Фінансові витрати </t>
  </si>
  <si>
    <t>Повна собівартість</t>
  </si>
  <si>
    <t>Витрати на відшкодування втрат</t>
  </si>
  <si>
    <t>Перерахування витрат</t>
  </si>
  <si>
    <t>Планований прибуток, у т.ч.:</t>
  </si>
  <si>
    <t>9.1</t>
  </si>
  <si>
    <t>Податок на прибуток</t>
  </si>
  <si>
    <t>9.2</t>
  </si>
  <si>
    <t>Резервний капітал та дивіденди</t>
  </si>
  <si>
    <t>9.3</t>
  </si>
  <si>
    <t>На здійснення заходів інвестиційної програми (інвестиційна складова)</t>
  </si>
  <si>
    <t>9.4</t>
  </si>
  <si>
    <t>На забезпечення обігових коштів</t>
  </si>
  <si>
    <t>9.5</t>
  </si>
  <si>
    <t xml:space="preserve">Інше використання прибутку </t>
  </si>
  <si>
    <t>Тариф на теплову енергію/послугу з постачання теплової енергії, грн/Гкал, без ПДВ</t>
  </si>
  <si>
    <t>Податок на додану вартість</t>
  </si>
  <si>
    <t>Тариф на теплову енергію/послугу з постачання теплової енергії, грн/Гкал, з ПДВ</t>
  </si>
  <si>
    <t>необхідність зміни тарифів пов'язана із зміною тарифу на транспортування теплової енергії іншого ліцензіата (КП "КИЇВТЕПЛОЕНЕРГО"), який є складовою тарифу на теплову енергію ТОВ "ЄВРО-РЕКОНСТРУКЦІЯ", актуалізацією витрат тарифу на постачання теплової енергії  та на виконання процедури встановлення тарифів</t>
  </si>
  <si>
    <t>Генеральний  директор</t>
  </si>
  <si>
    <t>О.А.Сидоренко</t>
  </si>
  <si>
    <t xml:space="preserve">                       (керівник)</t>
  </si>
  <si>
    <t xml:space="preserve">        (підпис)</t>
  </si>
  <si>
    <t>(ініціали, прізвище)</t>
  </si>
  <si>
    <t xml:space="preserve">  Додаток 15-5-1                  </t>
  </si>
  <si>
    <t>Структура тарифів на теплову енергію/комунальну послугу з постачання теплової енергії без урахування витрат на утримання та ремонт центральних теплових пунктів, без урахування витрат на утримання та ремонт індивідуальних теплових пунктів, без урахування витрат на оснащення будівель вузлами комерційного обліку для БЮДЖЕТНИХ УСТАНОВ, ІНШИХ СПОЖИВАЧІВ ТА РЕЛІГІЙНИХ ОРГАНІЗАЦІЙ</t>
  </si>
  <si>
    <t>для бюджетних установ</t>
  </si>
  <si>
    <t>для інших споживачів</t>
  </si>
  <si>
    <t>для релігійних організацій</t>
  </si>
  <si>
    <t xml:space="preserve">  Додаток 15-4                     </t>
  </si>
  <si>
    <r>
      <t xml:space="preserve">Структура тарифів на теплову енергію/комунальну послугу з постачання теплової енергії без урахування витрат на утримання та ремонт центральних теплових пунктів, без урахування витрат на утримання та ремонт індивідуальних теплових пунктів, з урахуванням витрат на оснащення будівель вузлами комерційного обліку для   </t>
    </r>
    <r>
      <rPr>
        <b/>
        <u/>
        <sz val="12"/>
        <rFont val="Times New Roman"/>
        <family val="1"/>
        <charset val="204"/>
      </rPr>
      <t>НАСЕЛЕННЯ</t>
    </r>
  </si>
  <si>
    <t>На здійснення заходів інвестиційної програми (інвестиційна складова), у тому числі:</t>
  </si>
  <si>
    <r>
      <t>9.</t>
    </r>
    <r>
      <rPr>
        <sz val="12"/>
        <rFont val="Times New Roman"/>
        <family val="1"/>
        <charset val="204"/>
      </rPr>
      <t>3.1.</t>
    </r>
  </si>
  <si>
    <r>
      <rPr>
        <sz val="12"/>
        <color indexed="8"/>
        <rFont val="Times New Roman"/>
        <family val="1"/>
        <charset val="204"/>
      </rPr>
      <t xml:space="preserve">На оснащення </t>
    </r>
    <r>
      <rPr>
        <sz val="12"/>
        <rFont val="Times New Roman"/>
        <family val="1"/>
        <charset val="204"/>
      </rPr>
      <t xml:space="preserve">будівель </t>
    </r>
    <r>
      <rPr>
        <sz val="12"/>
        <color indexed="8"/>
        <rFont val="Times New Roman"/>
        <family val="1"/>
        <charset val="204"/>
      </rPr>
      <t xml:space="preserve">вузлами комерційного обліку </t>
    </r>
  </si>
  <si>
    <t>необхідність зміни тарифів пов'язана із зміною тарифу на транспортування теплової енергії іншого ліцензіата (КП "КИЇВТЕПЛОЕНЕРГО"), який є складовою тарифу на теплову енергію ТОВ "ЄВРО-РЕКОНСТРУКЦІЯ", актуалізацією  витрат тарифу на постачання теплової енергії з врахуванням витрат на оснащення будівель вузлами комерційного обліку  та на виконання процедури встановлення тарифів</t>
  </si>
  <si>
    <t xml:space="preserve">  Додаток 15-5-2 </t>
  </si>
  <si>
    <t>Структура тарифів на теплову енергію/комунальну послугу з постачання теплової енергії без урахування витрат на утримання та ремонт центральних теплових пунктів, без урахування витрат на утримання та ремонт індивідуальних теплових пунктів, з урахуванням витрат на оснащення будівель вузлами комерційного обліку для БЮДЖЕТНИХ УСТАНОВ, ІНШИХ СПОЖИВАЧІВ ТА РЕЛІГІЙНИХ ОРГАНІЗАЦІЙ</t>
  </si>
  <si>
    <t>2026 рік Розпорядження КМВА від 16.06.2026 року №131</t>
  </si>
  <si>
    <t>2024 рік Розпорядження КМВА від 30.09.2024 року №1146</t>
  </si>
  <si>
    <t xml:space="preserve"> Розпорядження КМВА від 16.06.2026 року №131</t>
  </si>
  <si>
    <t xml:space="preserve">  Додаток 15-22                </t>
  </si>
  <si>
    <t xml:space="preserve">Структура тарифів на послугу з постачання гарячої води без урахування витрат на утримання та ремонт центральних теплових пунктів, без урахування витрат на утримання та ремонт індивідуальних теплових пунктів, з урахуванням витрат на оснащення будівель вузлами комерційного обліку </t>
  </si>
  <si>
    <t>ТОВ "ЄВРО-РЕКОНСТРУКЦІЯ</t>
  </si>
  <si>
    <t>Для потреб населення</t>
  </si>
  <si>
    <t>Для потреб бюджетних установ</t>
  </si>
  <si>
    <t>Для потреб інших споживачів</t>
  </si>
  <si>
    <t>2022 рік розпорядження    КМВА від 30.09.2022 №  674</t>
  </si>
  <si>
    <r>
      <t>грн/м</t>
    </r>
    <r>
      <rPr>
        <sz val="12"/>
        <rFont val="Calibri"/>
        <family val="2"/>
        <charset val="204"/>
      </rPr>
      <t>³</t>
    </r>
  </si>
  <si>
    <t>грн/м³</t>
  </si>
  <si>
    <t>На придбання теплової енергії для надання послуг з постачання гарячої води</t>
  </si>
  <si>
    <t>На питну воду для надання послуг з постачання гарячої води</t>
  </si>
  <si>
    <t>Повна планована собівартість послуг</t>
  </si>
  <si>
    <t>Планований прибуток, усього, зокрема:</t>
  </si>
  <si>
    <t>4.1</t>
  </si>
  <si>
    <t>Прибуток у тарифі на теплову енергію для потреб відповідної категорії споживачів</t>
  </si>
  <si>
    <t>4.2</t>
  </si>
  <si>
    <t>Тариф на послугу з постачання гарячої води, грн/м³, без ПДВ</t>
  </si>
  <si>
    <t>Тариф на послугу з постачання гарячої води, грн/м³, з ПДВ</t>
  </si>
  <si>
    <t>необхідність зміни тарифів пов'язана із зміною тарифів на теплову енергію  з врахуванням витрат на оснащення будівель вузлами комерційного обліку,  зміною тарифів на холодну воду для створення послуги з постачання гарячої води та на виконання процедури встановлення тарифів</t>
  </si>
  <si>
    <t>Генеральний директор</t>
  </si>
  <si>
    <t xml:space="preserve">  Додаток 15-23            </t>
  </si>
  <si>
    <t>Структура тарифів на послугу з постачання гарячої води без урахування витрат на утримання та ремонт центральних теплових пунктів, без урахування витрат на утримання та ремонт індивідуальних теплових пунктів, без урахування витрат на оснащення будівель вузлами комерційного обліку для  категорій споживачів населення, бюджетні установи, інші споживачі</t>
  </si>
  <si>
    <t>необхідність зміни тарифів пов'язана із зміною тарифів на теплову енергію,  зміною тарифів на холодну воду для створення послуги з постачання гарячої води та на виконання процедури встановлення тарифів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</si>
</sst>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4" x14ac:knownFonts="1">
    <font>
      <sz val="12"/>
      <color theme="1"/>
      <name val="Calibri"/>
      <family val="2"/>
      <charset val="204"/>
      <scheme val="minor"/>
    </font>
    <font>
      <sz val="11"/>
      <color theme="1"/>
      <name val="Calibri"/>
      <family val="2"/>
      <charset val="204"/>
      <scheme val="minor"/>
    </font>
    <font>
      <sz val="10"/>
      <name val="Arial"/>
      <family val="2"/>
      <charset val="204"/>
    </font>
    <font>
      <sz val="12"/>
      <name val="Times New Roman"/>
      <family val="1"/>
      <charset val="204"/>
    </font>
    <font>
      <b/>
      <sz val="14"/>
      <name val="Times New Roman"/>
      <family val="1"/>
      <charset val="204"/>
    </font>
    <font>
      <b/>
      <sz val="14"/>
      <color theme="1"/>
      <name val="Calibri"/>
      <family val="2"/>
      <charset val="204"/>
      <scheme val="minor"/>
    </font>
    <font>
      <b/>
      <sz val="12"/>
      <name val="Times New Roman"/>
      <family val="1"/>
      <charset val="204"/>
    </font>
    <font>
      <u/>
      <sz val="12"/>
      <name val="Times New Roman"/>
      <family val="1"/>
      <charset val="204"/>
    </font>
    <font>
      <sz val="11"/>
      <color theme="1"/>
      <name val="Calibri"/>
      <family val="2"/>
      <charset val="1"/>
      <scheme val="minor"/>
    </font>
    <font>
      <b/>
      <sz val="16"/>
      <color theme="1"/>
      <name val="Times New Roman"/>
      <family val="1"/>
      <charset val="204"/>
    </font>
    <font>
      <sz val="12"/>
      <color theme="1"/>
      <name val="Times New Roman"/>
      <family val="1"/>
      <charset val="204"/>
    </font>
    <font>
      <sz val="14"/>
      <name val="Times New Roman"/>
      <family val="1"/>
      <charset val="204"/>
    </font>
    <font>
      <sz val="14"/>
      <color theme="9" tint="-0.499984740745262"/>
      <name val="Times New Roman"/>
      <family val="1"/>
      <charset val="204"/>
    </font>
    <font>
      <sz val="12"/>
      <color indexed="8"/>
      <name val="Times New Roman"/>
      <family val="1"/>
      <charset val="204"/>
    </font>
    <font>
      <b/>
      <sz val="12"/>
      <color theme="1"/>
      <name val="Times New Roman"/>
      <family val="1"/>
      <charset val="204"/>
    </font>
    <font>
      <b/>
      <sz val="14"/>
      <color theme="1"/>
      <name val="Times New Roman"/>
      <family val="1"/>
      <charset val="204"/>
    </font>
    <font>
      <sz val="11"/>
      <color theme="1"/>
      <name val="Times New Roman"/>
      <family val="1"/>
      <charset val="204"/>
    </font>
    <font>
      <sz val="10"/>
      <color theme="1"/>
      <name val="Times New Roman"/>
      <family val="1"/>
      <charset val="204"/>
    </font>
    <font>
      <b/>
      <u/>
      <sz val="12"/>
      <name val="Times New Roman"/>
      <family val="1"/>
      <charset val="204"/>
    </font>
    <font>
      <sz val="12"/>
      <color theme="9" tint="-0.499984740745262"/>
      <name val="Times New Roman"/>
      <family val="1"/>
      <charset val="204"/>
    </font>
    <font>
      <b/>
      <sz val="12"/>
      <color theme="1"/>
      <name val="Calibri"/>
      <family val="2"/>
      <charset val="204"/>
      <scheme val="minor"/>
    </font>
    <font>
      <sz val="12"/>
      <name val="Calibri"/>
      <family val="2"/>
      <charset val="204"/>
    </font>
    <font>
      <b/>
      <sz val="12"/>
      <color rgb="FF000000"/>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62">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thin">
        <color indexed="64"/>
      </top>
      <bottom style="medium">
        <color indexed="64"/>
      </bottom>
      <diagonal/>
    </border>
    <border>
      <left/>
      <right/>
      <top style="medium">
        <color indexed="64"/>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medium">
        <color indexed="64"/>
      </left>
      <right style="thin">
        <color rgb="FF000000"/>
      </right>
      <top style="thin">
        <color indexed="64"/>
      </top>
      <bottom style="thin">
        <color indexed="64"/>
      </bottom>
      <diagonal/>
    </border>
    <border>
      <left style="medium">
        <color indexed="64"/>
      </left>
      <right/>
      <top/>
      <bottom style="thin">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0" fontId="2" fillId="0" borderId="0"/>
    <xf numFmtId="0" fontId="8" fillId="0" borderId="0"/>
    <xf numFmtId="0" fontId="1" fillId="0" borderId="0"/>
  </cellStyleXfs>
  <cellXfs count="220">
    <xf numFmtId="0" fontId="0" fillId="0" borderId="0" xfId="0"/>
    <xf numFmtId="0" fontId="3" fillId="0" borderId="0" xfId="1" applyFont="1" applyAlignment="1">
      <alignment horizontal="center" vertical="center"/>
    </xf>
    <xf numFmtId="0" fontId="3" fillId="0" borderId="0" xfId="1" applyFont="1"/>
    <xf numFmtId="0" fontId="4" fillId="0" borderId="0" xfId="1" applyFont="1" applyAlignment="1">
      <alignment horizontal="right"/>
    </xf>
    <xf numFmtId="0" fontId="5" fillId="0" borderId="0" xfId="0" applyFont="1" applyAlignment="1">
      <alignment horizontal="right"/>
    </xf>
    <xf numFmtId="0" fontId="6" fillId="0" borderId="0" xfId="1" applyFont="1" applyAlignment="1">
      <alignment horizontal="center" vertical="center" wrapText="1"/>
    </xf>
    <xf numFmtId="0" fontId="0" fillId="0" borderId="0" xfId="0" applyAlignment="1">
      <alignment horizontal="center"/>
    </xf>
    <xf numFmtId="0" fontId="7" fillId="0" borderId="0" xfId="1" applyFont="1" applyAlignment="1">
      <alignment vertical="center" wrapText="1"/>
    </xf>
    <xf numFmtId="0" fontId="9" fillId="0" borderId="0" xfId="2" applyFont="1" applyAlignment="1">
      <alignment horizontal="center" vertical="center" wrapText="1"/>
    </xf>
    <xf numFmtId="0" fontId="3" fillId="0" borderId="1" xfId="1" applyFont="1" applyBorder="1" applyAlignment="1">
      <alignment horizontal="center" vertical="center" wrapText="1"/>
    </xf>
    <xf numFmtId="0" fontId="9" fillId="0" borderId="0" xfId="2" applyFont="1" applyAlignment="1">
      <alignment horizontal="center" vertical="center" wrapText="1"/>
    </xf>
    <xf numFmtId="0" fontId="9" fillId="0" borderId="2" xfId="2" applyFont="1" applyBorder="1" applyAlignment="1">
      <alignment horizontal="center" vertical="center" wrapText="1"/>
    </xf>
    <xf numFmtId="0" fontId="9" fillId="0" borderId="3" xfId="2" applyFont="1" applyBorder="1" applyAlignment="1">
      <alignment horizontal="center" vertical="center" wrapText="1"/>
    </xf>
    <xf numFmtId="0" fontId="9" fillId="0" borderId="4" xfId="2"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3" xfId="1" applyFont="1" applyBorder="1" applyAlignment="1">
      <alignment horizontal="center" wrapText="1"/>
    </xf>
    <xf numFmtId="0" fontId="3" fillId="0" borderId="14" xfId="1" applyFont="1" applyBorder="1" applyAlignment="1">
      <alignment horizontal="center" vertical="center" wrapText="1"/>
    </xf>
    <xf numFmtId="0" fontId="10" fillId="0" borderId="13" xfId="0" applyFont="1" applyBorder="1" applyAlignment="1">
      <alignment horizontal="center"/>
    </xf>
    <xf numFmtId="0" fontId="10" fillId="0" borderId="4" xfId="0" applyFont="1" applyBorder="1" applyAlignment="1">
      <alignment horizontal="center"/>
    </xf>
    <xf numFmtId="0" fontId="3" fillId="0" borderId="15" xfId="1" applyFont="1" applyBorder="1" applyAlignment="1">
      <alignment horizontal="center" vertical="center" wrapText="1"/>
    </xf>
    <xf numFmtId="0" fontId="6" fillId="0" borderId="16" xfId="1" applyFont="1" applyBorder="1" applyAlignment="1">
      <alignment horizontal="left" vertical="center" wrapText="1"/>
    </xf>
    <xf numFmtId="2" fontId="3" fillId="0" borderId="17" xfId="1" applyNumberFormat="1" applyFont="1" applyBorder="1" applyAlignment="1">
      <alignment horizontal="center" vertical="center"/>
    </xf>
    <xf numFmtId="4" fontId="4" fillId="0" borderId="16" xfId="1" applyNumberFormat="1" applyFont="1" applyBorder="1" applyAlignment="1">
      <alignment horizontal="center" vertical="center"/>
    </xf>
    <xf numFmtId="4" fontId="4" fillId="2" borderId="16" xfId="1" applyNumberFormat="1" applyFont="1" applyFill="1" applyBorder="1" applyAlignment="1">
      <alignment horizontal="center" vertical="center"/>
    </xf>
    <xf numFmtId="4" fontId="4" fillId="2" borderId="18" xfId="1" applyNumberFormat="1" applyFont="1" applyFill="1" applyBorder="1" applyAlignment="1">
      <alignment horizontal="center" vertical="center"/>
    </xf>
    <xf numFmtId="0" fontId="3" fillId="0" borderId="19" xfId="1" applyFont="1" applyBorder="1" applyAlignment="1">
      <alignment horizontal="center" vertical="center" wrapText="1"/>
    </xf>
    <xf numFmtId="0" fontId="3" fillId="0" borderId="20" xfId="1" applyFont="1" applyBorder="1" applyAlignment="1">
      <alignment horizontal="left" vertical="center" wrapText="1" indent="1"/>
    </xf>
    <xf numFmtId="2" fontId="3" fillId="0" borderId="21" xfId="1" applyNumberFormat="1" applyFont="1" applyBorder="1" applyAlignment="1">
      <alignment horizontal="center" vertical="center"/>
    </xf>
    <xf numFmtId="4" fontId="11" fillId="0" borderId="20" xfId="1" applyNumberFormat="1" applyFont="1" applyBorder="1" applyAlignment="1">
      <alignment horizontal="center" vertical="center"/>
    </xf>
    <xf numFmtId="4" fontId="11" fillId="2" borderId="20" xfId="1" applyNumberFormat="1" applyFont="1" applyFill="1" applyBorder="1" applyAlignment="1">
      <alignment horizontal="center" vertical="center"/>
    </xf>
    <xf numFmtId="4" fontId="11" fillId="2" borderId="22" xfId="1" applyNumberFormat="1" applyFont="1" applyFill="1" applyBorder="1" applyAlignment="1">
      <alignment horizontal="center" vertical="center"/>
    </xf>
    <xf numFmtId="0" fontId="10" fillId="0" borderId="23" xfId="0" applyFont="1" applyBorder="1" applyAlignment="1">
      <alignment horizontal="left" vertical="center" wrapText="1" indent="3"/>
    </xf>
    <xf numFmtId="2" fontId="11" fillId="0" borderId="20" xfId="1" applyNumberFormat="1" applyFont="1" applyBorder="1" applyAlignment="1">
      <alignment horizontal="center" vertical="center"/>
    </xf>
    <xf numFmtId="2" fontId="11" fillId="2" borderId="20" xfId="1" applyNumberFormat="1" applyFont="1" applyFill="1" applyBorder="1" applyAlignment="1">
      <alignment horizontal="center" vertical="center"/>
    </xf>
    <xf numFmtId="2" fontId="11" fillId="2" borderId="22" xfId="1" applyNumberFormat="1" applyFont="1" applyFill="1" applyBorder="1" applyAlignment="1">
      <alignment horizontal="center" vertical="center"/>
    </xf>
    <xf numFmtId="49" fontId="3" fillId="0" borderId="19" xfId="1" applyNumberFormat="1" applyFont="1" applyBorder="1" applyAlignment="1">
      <alignment horizontal="center" vertical="center" wrapText="1"/>
    </xf>
    <xf numFmtId="49" fontId="10" fillId="0" borderId="19" xfId="0" applyNumberFormat="1" applyFont="1" applyBorder="1" applyAlignment="1">
      <alignment horizontal="center" vertical="center" wrapText="1"/>
    </xf>
    <xf numFmtId="4" fontId="4" fillId="0" borderId="20" xfId="1" applyNumberFormat="1" applyFont="1" applyBorder="1" applyAlignment="1">
      <alignment horizontal="center" vertical="center"/>
    </xf>
    <xf numFmtId="4" fontId="4" fillId="2" borderId="20" xfId="1" applyNumberFormat="1" applyFont="1" applyFill="1" applyBorder="1" applyAlignment="1">
      <alignment horizontal="center" vertical="center"/>
    </xf>
    <xf numFmtId="4" fontId="4" fillId="2" borderId="22" xfId="1" applyNumberFormat="1" applyFont="1" applyFill="1" applyBorder="1" applyAlignment="1">
      <alignment horizontal="center" vertical="center"/>
    </xf>
    <xf numFmtId="2" fontId="4" fillId="0" borderId="20" xfId="1" applyNumberFormat="1" applyFont="1" applyBorder="1" applyAlignment="1">
      <alignment horizontal="center" vertical="center"/>
    </xf>
    <xf numFmtId="2" fontId="4" fillId="2" borderId="20" xfId="1" applyNumberFormat="1" applyFont="1" applyFill="1" applyBorder="1" applyAlignment="1">
      <alignment horizontal="center" vertical="center"/>
    </xf>
    <xf numFmtId="2" fontId="4" fillId="2" borderId="22" xfId="1" applyNumberFormat="1" applyFont="1" applyFill="1" applyBorder="1" applyAlignment="1">
      <alignment horizontal="center" vertical="center"/>
    </xf>
    <xf numFmtId="2" fontId="0" fillId="0" borderId="0" xfId="0" applyNumberFormat="1"/>
    <xf numFmtId="2" fontId="12" fillId="0" borderId="20" xfId="1" applyNumberFormat="1" applyFont="1" applyBorder="1" applyAlignment="1">
      <alignment horizontal="center" vertical="center"/>
    </xf>
    <xf numFmtId="2" fontId="12" fillId="2" borderId="20" xfId="1" applyNumberFormat="1" applyFont="1" applyFill="1" applyBorder="1" applyAlignment="1">
      <alignment horizontal="center" vertical="center"/>
    </xf>
    <xf numFmtId="2" fontId="12" fillId="2" borderId="22" xfId="1" applyNumberFormat="1" applyFont="1" applyFill="1" applyBorder="1" applyAlignment="1">
      <alignment horizontal="center" vertical="center"/>
    </xf>
    <xf numFmtId="0" fontId="10" fillId="0" borderId="24" xfId="0" applyFont="1" applyBorder="1" applyAlignment="1">
      <alignment horizontal="left" vertical="center" wrapText="1" indent="5"/>
    </xf>
    <xf numFmtId="49" fontId="3" fillId="0" borderId="25" xfId="1" applyNumberFormat="1" applyFont="1" applyBorder="1" applyAlignment="1">
      <alignment horizontal="center" vertical="center" wrapText="1"/>
    </xf>
    <xf numFmtId="49" fontId="10" fillId="0" borderId="26" xfId="0" applyNumberFormat="1" applyFont="1" applyBorder="1" applyAlignment="1">
      <alignment horizontal="center" vertical="center" wrapText="1"/>
    </xf>
    <xf numFmtId="49" fontId="10" fillId="0" borderId="27" xfId="0" applyNumberFormat="1" applyFont="1" applyBorder="1" applyAlignment="1">
      <alignment horizontal="center" vertical="center" wrapText="1"/>
    </xf>
    <xf numFmtId="0" fontId="10" fillId="0" borderId="26" xfId="0" applyFont="1" applyBorder="1" applyAlignment="1">
      <alignment horizontal="center" vertical="center" wrapText="1"/>
    </xf>
    <xf numFmtId="0" fontId="14" fillId="0" borderId="24" xfId="0" applyFont="1" applyBorder="1" applyAlignment="1">
      <alignment vertical="center" wrapText="1"/>
    </xf>
    <xf numFmtId="0" fontId="10" fillId="0" borderId="24" xfId="0" applyFont="1" applyBorder="1" applyAlignment="1">
      <alignment horizontal="left" vertical="center" wrapText="1" indent="1"/>
    </xf>
    <xf numFmtId="0" fontId="3" fillId="0" borderId="5" xfId="1" applyFont="1" applyBorder="1" applyAlignment="1">
      <alignment horizontal="left" vertical="center" wrapText="1" indent="1"/>
    </xf>
    <xf numFmtId="0" fontId="6" fillId="0" borderId="20" xfId="1" applyFont="1" applyBorder="1" applyAlignment="1">
      <alignment vertical="center" wrapText="1"/>
    </xf>
    <xf numFmtId="0" fontId="3" fillId="0" borderId="20" xfId="1" applyFont="1" applyBorder="1" applyAlignment="1">
      <alignment vertical="center" wrapText="1"/>
    </xf>
    <xf numFmtId="0" fontId="10" fillId="0" borderId="24" xfId="0" applyFont="1" applyBorder="1" applyAlignment="1">
      <alignment vertical="center" wrapText="1"/>
    </xf>
    <xf numFmtId="0" fontId="10" fillId="0" borderId="5" xfId="0" applyFont="1" applyBorder="1" applyAlignment="1">
      <alignment vertical="center" wrapText="1"/>
    </xf>
    <xf numFmtId="0" fontId="6" fillId="0" borderId="20" xfId="1" applyFont="1" applyBorder="1" applyAlignment="1">
      <alignment horizontal="left" vertical="center" wrapText="1"/>
    </xf>
    <xf numFmtId="0" fontId="14" fillId="0" borderId="24" xfId="0" applyFont="1" applyBorder="1" applyAlignment="1">
      <alignment horizontal="left" vertical="center" wrapText="1" indent="1"/>
    </xf>
    <xf numFmtId="4" fontId="4" fillId="0" borderId="22" xfId="1" applyNumberFormat="1" applyFont="1" applyBorder="1" applyAlignment="1">
      <alignment horizontal="center" vertical="center"/>
    </xf>
    <xf numFmtId="4" fontId="0" fillId="0" borderId="0" xfId="0" applyNumberFormat="1"/>
    <xf numFmtId="0" fontId="10" fillId="0" borderId="27" xfId="0" applyFont="1" applyBorder="1" applyAlignment="1">
      <alignment horizontal="center" vertical="center" wrapText="1"/>
    </xf>
    <xf numFmtId="0" fontId="3" fillId="0" borderId="28" xfId="1" applyFont="1" applyBorder="1" applyAlignment="1">
      <alignment horizontal="center" vertical="center" wrapText="1"/>
    </xf>
    <xf numFmtId="0" fontId="14" fillId="0" borderId="11" xfId="0" applyFont="1" applyBorder="1" applyAlignment="1">
      <alignment vertical="center" wrapText="1"/>
    </xf>
    <xf numFmtId="2" fontId="3" fillId="0" borderId="10" xfId="1" applyNumberFormat="1" applyFont="1" applyBorder="1" applyAlignment="1">
      <alignment horizontal="center" vertical="center"/>
    </xf>
    <xf numFmtId="4" fontId="4" fillId="0" borderId="11" xfId="1" applyNumberFormat="1" applyFont="1" applyBorder="1" applyAlignment="1">
      <alignment horizontal="center" vertical="center"/>
    </xf>
    <xf numFmtId="4" fontId="4" fillId="2" borderId="11" xfId="1" applyNumberFormat="1" applyFont="1" applyFill="1" applyBorder="1" applyAlignment="1">
      <alignment horizontal="center" vertical="center"/>
    </xf>
    <xf numFmtId="4" fontId="4" fillId="2" borderId="12" xfId="1" applyNumberFormat="1" applyFont="1" applyFill="1" applyBorder="1" applyAlignment="1">
      <alignment horizontal="center" vertical="center"/>
    </xf>
    <xf numFmtId="0" fontId="3" fillId="0" borderId="29" xfId="1" applyFont="1" applyBorder="1" applyAlignment="1">
      <alignment horizontal="left" vertical="center" wrapText="1"/>
    </xf>
    <xf numFmtId="0" fontId="15" fillId="0" borderId="30" xfId="0" applyFont="1" applyBorder="1" applyAlignment="1">
      <alignment vertical="center"/>
    </xf>
    <xf numFmtId="0" fontId="10" fillId="0" borderId="0" xfId="0" applyFont="1" applyAlignment="1">
      <alignment horizontal="center" vertical="center" wrapText="1"/>
    </xf>
    <xf numFmtId="0" fontId="15" fillId="0" borderId="0" xfId="0" applyFont="1" applyAlignment="1">
      <alignment vertical="center"/>
    </xf>
    <xf numFmtId="0" fontId="10" fillId="0" borderId="0" xfId="0" applyFont="1" applyAlignment="1">
      <alignment horizontal="left" vertical="center" wrapText="1"/>
    </xf>
    <xf numFmtId="0" fontId="16" fillId="0" borderId="0" xfId="3" applyFont="1" applyAlignment="1">
      <alignment wrapText="1"/>
    </xf>
    <xf numFmtId="0" fontId="0" fillId="0" borderId="0" xfId="0"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0" fillId="0" borderId="0" xfId="0" applyAlignment="1">
      <alignment horizontal="center" vertical="center" wrapText="1"/>
    </xf>
    <xf numFmtId="0" fontId="10" fillId="0" borderId="0" xfId="0" applyFont="1" applyAlignment="1">
      <alignment horizontal="left" vertical="center"/>
    </xf>
    <xf numFmtId="0" fontId="10" fillId="0" borderId="0" xfId="0" applyFont="1" applyAlignment="1">
      <alignment vertical="center"/>
    </xf>
    <xf numFmtId="0" fontId="17" fillId="0" borderId="0" xfId="3" applyFont="1" applyAlignment="1">
      <alignment horizontal="center" vertical="center" wrapText="1"/>
    </xf>
    <xf numFmtId="0" fontId="0" fillId="0" borderId="0" xfId="0" applyAlignment="1">
      <alignment horizontal="left" vertical="center" wrapText="1"/>
    </xf>
    <xf numFmtId="0" fontId="1" fillId="0" borderId="0" xfId="3" applyAlignment="1">
      <alignment wrapText="1"/>
    </xf>
    <xf numFmtId="0" fontId="3" fillId="0" borderId="0" xfId="1" applyFont="1" applyAlignment="1">
      <alignment horizontal="right"/>
    </xf>
    <xf numFmtId="0" fontId="0" fillId="0" borderId="0" xfId="0" applyAlignment="1">
      <alignment horizontal="right"/>
    </xf>
    <xf numFmtId="0" fontId="4" fillId="0" borderId="0" xfId="1" applyFont="1" applyAlignment="1">
      <alignment horizontal="left"/>
    </xf>
    <xf numFmtId="0" fontId="5" fillId="0" borderId="0" xfId="0" applyFont="1" applyAlignment="1">
      <alignment horizontal="left"/>
    </xf>
    <xf numFmtId="0" fontId="6" fillId="0" borderId="0" xfId="1" applyFont="1" applyAlignment="1">
      <alignment horizontal="center" vertical="center" wrapText="1"/>
    </xf>
    <xf numFmtId="0" fontId="9" fillId="0" borderId="31" xfId="2" applyFont="1" applyBorder="1" applyAlignment="1">
      <alignment horizontal="center" vertical="center" wrapText="1"/>
    </xf>
    <xf numFmtId="0" fontId="3" fillId="0" borderId="32" xfId="1" applyFont="1" applyBorder="1" applyAlignment="1">
      <alignment horizontal="center" vertical="center" wrapText="1"/>
    </xf>
    <xf numFmtId="0" fontId="3" fillId="0" borderId="33" xfId="1" applyFont="1" applyBorder="1" applyAlignment="1">
      <alignment horizontal="center" vertical="center" wrapText="1"/>
    </xf>
    <xf numFmtId="0" fontId="6" fillId="0" borderId="34" xfId="1" applyFont="1" applyBorder="1" applyAlignment="1">
      <alignment horizontal="center" vertical="center" wrapText="1"/>
    </xf>
    <xf numFmtId="0" fontId="6" fillId="0" borderId="35" xfId="1" applyFont="1" applyBorder="1" applyAlignment="1">
      <alignment horizontal="center" vertical="center" wrapText="1"/>
    </xf>
    <xf numFmtId="0" fontId="3" fillId="0" borderId="36" xfId="1" applyFont="1" applyBorder="1" applyAlignment="1">
      <alignment horizontal="center" vertical="center" wrapText="1"/>
    </xf>
    <xf numFmtId="0" fontId="3" fillId="0" borderId="37" xfId="1" applyFont="1" applyBorder="1" applyAlignment="1">
      <alignment horizontal="center" vertical="center" wrapText="1"/>
    </xf>
    <xf numFmtId="0" fontId="3" fillId="0" borderId="38" xfId="1" applyFont="1" applyBorder="1" applyAlignment="1">
      <alignment horizontal="center" vertical="center" wrapText="1"/>
    </xf>
    <xf numFmtId="0" fontId="10" fillId="0" borderId="39" xfId="0" applyFont="1" applyBorder="1" applyAlignment="1">
      <alignment horizontal="center"/>
    </xf>
    <xf numFmtId="0" fontId="10" fillId="0" borderId="40" xfId="0" applyFont="1" applyBorder="1" applyAlignment="1">
      <alignment horizontal="center"/>
    </xf>
    <xf numFmtId="4" fontId="4" fillId="0" borderId="41" xfId="1" applyNumberFormat="1" applyFont="1" applyBorder="1" applyAlignment="1">
      <alignment horizontal="center" vertical="center"/>
    </xf>
    <xf numFmtId="4" fontId="4" fillId="0" borderId="42" xfId="1" applyNumberFormat="1" applyFont="1" applyBorder="1" applyAlignment="1">
      <alignment horizontal="center" vertical="center"/>
    </xf>
    <xf numFmtId="4" fontId="11" fillId="0" borderId="43" xfId="1" applyNumberFormat="1" applyFont="1" applyBorder="1" applyAlignment="1">
      <alignment horizontal="center" vertical="center"/>
    </xf>
    <xf numFmtId="4" fontId="11" fillId="0" borderId="44" xfId="1" applyNumberFormat="1" applyFont="1" applyBorder="1" applyAlignment="1">
      <alignment horizontal="center" vertical="center"/>
    </xf>
    <xf numFmtId="4" fontId="4" fillId="0" borderId="43" xfId="1" applyNumberFormat="1" applyFont="1" applyBorder="1" applyAlignment="1">
      <alignment horizontal="center" vertical="center"/>
    </xf>
    <xf numFmtId="4" fontId="4" fillId="0" borderId="44" xfId="1" applyNumberFormat="1" applyFont="1" applyBorder="1" applyAlignment="1">
      <alignment horizontal="center" vertical="center"/>
    </xf>
    <xf numFmtId="2" fontId="4" fillId="0" borderId="43" xfId="1" applyNumberFormat="1" applyFont="1" applyBorder="1" applyAlignment="1">
      <alignment horizontal="center" vertical="center"/>
    </xf>
    <xf numFmtId="2" fontId="4" fillId="0" borderId="44" xfId="1" applyNumberFormat="1" applyFont="1" applyBorder="1" applyAlignment="1">
      <alignment horizontal="center" vertical="center"/>
    </xf>
    <xf numFmtId="2" fontId="11" fillId="0" borderId="43" xfId="1" applyNumberFormat="1" applyFont="1" applyBorder="1" applyAlignment="1">
      <alignment horizontal="center" vertical="center"/>
    </xf>
    <xf numFmtId="2" fontId="11" fillId="0" borderId="44" xfId="1" applyNumberFormat="1" applyFont="1" applyBorder="1" applyAlignment="1">
      <alignment horizontal="center" vertical="center"/>
    </xf>
    <xf numFmtId="2" fontId="12" fillId="0" borderId="43" xfId="1" applyNumberFormat="1" applyFont="1" applyBorder="1" applyAlignment="1">
      <alignment horizontal="center" vertical="center"/>
    </xf>
    <xf numFmtId="2" fontId="12" fillId="0" borderId="44" xfId="1" applyNumberFormat="1" applyFont="1" applyBorder="1" applyAlignment="1">
      <alignment horizontal="center" vertical="center"/>
    </xf>
    <xf numFmtId="4" fontId="11" fillId="2" borderId="44" xfId="1" applyNumberFormat="1" applyFont="1" applyFill="1" applyBorder="1" applyAlignment="1">
      <alignment horizontal="center" vertical="center"/>
    </xf>
    <xf numFmtId="4" fontId="4" fillId="0" borderId="37" xfId="1" applyNumberFormat="1" applyFont="1" applyBorder="1" applyAlignment="1">
      <alignment horizontal="center" vertical="center"/>
    </xf>
    <xf numFmtId="4" fontId="4" fillId="0" borderId="38" xfId="1" applyNumberFormat="1" applyFont="1" applyBorder="1" applyAlignment="1">
      <alignment horizontal="center" vertical="center"/>
    </xf>
    <xf numFmtId="0" fontId="3" fillId="0" borderId="29" xfId="1" applyFont="1" applyBorder="1" applyAlignment="1">
      <alignment horizontal="left" vertical="center" wrapText="1"/>
    </xf>
    <xf numFmtId="0" fontId="3" fillId="0" borderId="8" xfId="1" applyFont="1" applyBorder="1" applyAlignment="1">
      <alignment horizontal="center" vertical="center" wrapText="1"/>
    </xf>
    <xf numFmtId="0" fontId="3" fillId="0" borderId="45" xfId="1" applyFont="1" applyBorder="1" applyAlignment="1">
      <alignment horizontal="center" vertical="center" wrapText="1"/>
    </xf>
    <xf numFmtId="0" fontId="3" fillId="0" borderId="16" xfId="1" applyFont="1" applyBorder="1" applyAlignment="1">
      <alignment horizontal="center" wrapText="1"/>
    </xf>
    <xf numFmtId="0" fontId="3" fillId="0" borderId="30" xfId="1" applyFont="1" applyBorder="1" applyAlignment="1">
      <alignment horizontal="center" vertical="center" wrapText="1"/>
    </xf>
    <xf numFmtId="0" fontId="10" fillId="0" borderId="7" xfId="0" applyFont="1" applyBorder="1" applyAlignment="1">
      <alignment horizontal="center"/>
    </xf>
    <xf numFmtId="0" fontId="10" fillId="0" borderId="6" xfId="0" applyFont="1" applyBorder="1" applyAlignment="1">
      <alignment horizontal="center"/>
    </xf>
    <xf numFmtId="0" fontId="10" fillId="0" borderId="18" xfId="0" applyFont="1" applyBorder="1" applyAlignment="1">
      <alignment horizontal="center"/>
    </xf>
    <xf numFmtId="2" fontId="3" fillId="0" borderId="46" xfId="1" applyNumberFormat="1" applyFont="1" applyBorder="1" applyAlignment="1">
      <alignment horizontal="center" vertical="center"/>
    </xf>
    <xf numFmtId="4" fontId="4" fillId="0" borderId="30" xfId="1" applyNumberFormat="1" applyFont="1" applyBorder="1" applyAlignment="1">
      <alignment horizontal="center" vertical="center"/>
    </xf>
    <xf numFmtId="2" fontId="4" fillId="0" borderId="22" xfId="1" applyNumberFormat="1" applyFont="1" applyBorder="1" applyAlignment="1">
      <alignment horizontal="center" vertical="center"/>
    </xf>
    <xf numFmtId="0" fontId="6" fillId="0" borderId="20" xfId="1" applyFont="1" applyBorder="1" applyAlignment="1">
      <alignment horizontal="left" vertical="center" wrapText="1" indent="1"/>
    </xf>
    <xf numFmtId="4" fontId="11" fillId="0" borderId="46" xfId="1" applyNumberFormat="1" applyFont="1" applyBorder="1" applyAlignment="1">
      <alignment horizontal="center" vertical="center"/>
    </xf>
    <xf numFmtId="2" fontId="11" fillId="0" borderId="22" xfId="1" applyNumberFormat="1" applyFont="1" applyBorder="1" applyAlignment="1">
      <alignment horizontal="center" vertical="center"/>
    </xf>
    <xf numFmtId="2" fontId="11" fillId="0" borderId="46" xfId="1" applyNumberFormat="1" applyFont="1" applyBorder="1" applyAlignment="1">
      <alignment horizontal="center" vertical="center"/>
    </xf>
    <xf numFmtId="0" fontId="14" fillId="0" borderId="23" xfId="0" applyFont="1" applyBorder="1" applyAlignment="1">
      <alignment horizontal="left" vertical="center" wrapText="1" indent="3"/>
    </xf>
    <xf numFmtId="4" fontId="4" fillId="0" borderId="46" xfId="1" applyNumberFormat="1" applyFont="1" applyBorder="1" applyAlignment="1">
      <alignment horizontal="center" vertical="center"/>
    </xf>
    <xf numFmtId="2" fontId="4" fillId="0" borderId="46" xfId="1" applyNumberFormat="1" applyFont="1" applyBorder="1" applyAlignment="1">
      <alignment horizontal="center" vertical="center"/>
    </xf>
    <xf numFmtId="2" fontId="19" fillId="0" borderId="46" xfId="1" applyNumberFormat="1" applyFont="1" applyBorder="1" applyAlignment="1">
      <alignment horizontal="center" vertical="center"/>
    </xf>
    <xf numFmtId="2" fontId="12" fillId="0" borderId="46" xfId="1" applyNumberFormat="1" applyFont="1" applyBorder="1" applyAlignment="1">
      <alignment horizontal="center" vertical="center"/>
    </xf>
    <xf numFmtId="4" fontId="11" fillId="0" borderId="22" xfId="1" applyNumberFormat="1" applyFont="1" applyBorder="1" applyAlignment="1">
      <alignment horizontal="center" vertical="center"/>
    </xf>
    <xf numFmtId="49" fontId="3" fillId="0" borderId="47" xfId="1" applyNumberFormat="1" applyFont="1" applyBorder="1" applyAlignment="1">
      <alignment horizontal="center" vertical="center" wrapText="1"/>
    </xf>
    <xf numFmtId="0" fontId="6" fillId="0" borderId="19" xfId="1" applyFont="1" applyBorder="1" applyAlignment="1">
      <alignment horizontal="center" vertical="center" wrapText="1"/>
    </xf>
    <xf numFmtId="2" fontId="6" fillId="0" borderId="46" xfId="1" applyNumberFormat="1" applyFont="1" applyBorder="1" applyAlignment="1">
      <alignment horizontal="center" vertical="center"/>
    </xf>
    <xf numFmtId="0" fontId="10" fillId="0" borderId="19" xfId="3" applyFont="1" applyBorder="1" applyAlignment="1">
      <alignment horizontal="center" vertical="center" wrapText="1"/>
    </xf>
    <xf numFmtId="0" fontId="14" fillId="0" borderId="23" xfId="0" applyFont="1" applyBorder="1" applyAlignment="1">
      <alignment vertical="center" wrapText="1"/>
    </xf>
    <xf numFmtId="0" fontId="6" fillId="0" borderId="11" xfId="1" applyFont="1" applyBorder="1" applyAlignment="1">
      <alignment vertical="center" wrapText="1"/>
    </xf>
    <xf numFmtId="2" fontId="3" fillId="0" borderId="45" xfId="1" applyNumberFormat="1" applyFont="1" applyBorder="1" applyAlignment="1">
      <alignment horizontal="center" vertical="center"/>
    </xf>
    <xf numFmtId="4" fontId="4" fillId="0" borderId="45" xfId="1" applyNumberFormat="1" applyFont="1" applyBorder="1" applyAlignment="1">
      <alignment horizontal="center" vertical="center"/>
    </xf>
    <xf numFmtId="4" fontId="4" fillId="0" borderId="12" xfId="1" applyNumberFormat="1" applyFont="1" applyBorder="1" applyAlignment="1">
      <alignment horizontal="center" vertical="center"/>
    </xf>
    <xf numFmtId="0" fontId="4" fillId="0" borderId="0" xfId="1" applyFont="1"/>
    <xf numFmtId="0" fontId="14" fillId="0" borderId="50" xfId="0" applyFont="1" applyBorder="1" applyAlignment="1">
      <alignment horizontal="center" vertical="center"/>
    </xf>
    <xf numFmtId="0" fontId="3" fillId="0" borderId="20" xfId="1" applyFont="1" applyBorder="1" applyAlignment="1">
      <alignment horizontal="center" vertical="center" wrapText="1"/>
    </xf>
    <xf numFmtId="49" fontId="3" fillId="0" borderId="20" xfId="1" applyNumberFormat="1" applyFont="1" applyBorder="1" applyAlignment="1">
      <alignment horizontal="center" vertical="center" wrapText="1"/>
    </xf>
    <xf numFmtId="49" fontId="10" fillId="0" borderId="24" xfId="0" applyNumberFormat="1" applyFont="1" applyBorder="1" applyAlignment="1">
      <alignment horizontal="center" vertical="center" wrapText="1"/>
    </xf>
    <xf numFmtId="0" fontId="10" fillId="0" borderId="23" xfId="0" applyFont="1" applyBorder="1" applyAlignment="1">
      <alignment horizontal="center" vertical="center" wrapText="1"/>
    </xf>
    <xf numFmtId="0" fontId="6" fillId="0" borderId="50" xfId="1" applyFont="1" applyBorder="1" applyAlignment="1">
      <alignment horizontal="center" vertical="center" wrapText="1"/>
    </xf>
    <xf numFmtId="0" fontId="14" fillId="0" borderId="51" xfId="0" applyFont="1" applyBorder="1" applyAlignment="1">
      <alignment horizontal="center" vertical="center"/>
    </xf>
    <xf numFmtId="0" fontId="3" fillId="0" borderId="16" xfId="1" applyFont="1" applyBorder="1" applyAlignment="1">
      <alignment horizontal="center" vertical="center" wrapText="1"/>
    </xf>
    <xf numFmtId="0" fontId="18" fillId="0" borderId="0" xfId="1" applyFont="1" applyAlignment="1">
      <alignment horizontal="center" vertical="center" wrapText="1"/>
    </xf>
    <xf numFmtId="0" fontId="18" fillId="0" borderId="2" xfId="1" applyFont="1" applyBorder="1" applyAlignment="1">
      <alignment horizontal="center" vertical="center" wrapText="1"/>
    </xf>
    <xf numFmtId="0" fontId="18" fillId="0" borderId="3" xfId="1" applyFont="1" applyBorder="1" applyAlignment="1">
      <alignment horizontal="center" vertical="center" wrapText="1"/>
    </xf>
    <xf numFmtId="0" fontId="18" fillId="0" borderId="4" xfId="1" applyFont="1" applyBorder="1" applyAlignment="1">
      <alignment horizontal="center" vertical="center" wrapText="1"/>
    </xf>
    <xf numFmtId="0" fontId="20" fillId="0" borderId="2" xfId="0" applyFont="1" applyBorder="1" applyAlignment="1">
      <alignment horizontal="center"/>
    </xf>
    <xf numFmtId="0" fontId="20" fillId="0" borderId="3" xfId="0" applyFont="1" applyBorder="1" applyAlignment="1">
      <alignment horizontal="center"/>
    </xf>
    <xf numFmtId="0" fontId="20" fillId="0" borderId="4" xfId="0" applyFont="1" applyBorder="1" applyAlignment="1">
      <alignment horizontal="center"/>
    </xf>
    <xf numFmtId="0" fontId="3" fillId="0" borderId="52" xfId="1" applyFont="1" applyBorder="1" applyAlignment="1">
      <alignment horizontal="center" vertical="center" wrapText="1"/>
    </xf>
    <xf numFmtId="0" fontId="3" fillId="0" borderId="53" xfId="1" applyFont="1" applyBorder="1" applyAlignment="1">
      <alignment horizontal="center" vertical="center" wrapText="1"/>
    </xf>
    <xf numFmtId="0" fontId="0" fillId="0" borderId="54" xfId="0" applyBorder="1" applyAlignment="1">
      <alignment horizontal="center" vertical="center" wrapText="1"/>
    </xf>
    <xf numFmtId="0" fontId="0" fillId="0" borderId="41" xfId="0" applyBorder="1" applyAlignment="1">
      <alignment horizontal="center" vertical="center" wrapText="1"/>
    </xf>
    <xf numFmtId="0" fontId="3" fillId="0" borderId="55" xfId="1" applyFont="1" applyBorder="1" applyAlignment="1">
      <alignment horizontal="center" vertical="center" wrapText="1"/>
    </xf>
    <xf numFmtId="0" fontId="3" fillId="0" borderId="56" xfId="1" applyFont="1" applyBorder="1" applyAlignment="1">
      <alignment horizontal="center" vertical="center" wrapText="1"/>
    </xf>
    <xf numFmtId="0" fontId="6" fillId="0" borderId="57" xfId="1" applyFont="1" applyBorder="1" applyAlignment="1">
      <alignment horizontal="center" vertical="center" wrapText="1"/>
    </xf>
    <xf numFmtId="0" fontId="6" fillId="0" borderId="49" xfId="1" applyFont="1" applyBorder="1" applyAlignment="1">
      <alignment horizontal="center" vertical="center" wrapText="1"/>
    </xf>
    <xf numFmtId="0" fontId="3" fillId="0" borderId="25" xfId="1" applyFont="1" applyBorder="1" applyAlignment="1">
      <alignment horizontal="center" vertical="center" wrapText="1"/>
    </xf>
    <xf numFmtId="0" fontId="6" fillId="0" borderId="43" xfId="1" applyFont="1" applyBorder="1" applyAlignment="1">
      <alignment horizontal="left" vertical="center" wrapText="1"/>
    </xf>
    <xf numFmtId="2" fontId="6" fillId="0" borderId="16" xfId="1" applyNumberFormat="1" applyFont="1" applyBorder="1" applyAlignment="1">
      <alignment horizontal="center" vertical="center"/>
    </xf>
    <xf numFmtId="2" fontId="6" fillId="0" borderId="18" xfId="1" applyNumberFormat="1" applyFont="1" applyBorder="1" applyAlignment="1">
      <alignment horizontal="center" vertical="center"/>
    </xf>
    <xf numFmtId="0" fontId="3" fillId="0" borderId="43" xfId="1" applyFont="1" applyBorder="1" applyAlignment="1">
      <alignment horizontal="left" vertical="center" wrapText="1"/>
    </xf>
    <xf numFmtId="2" fontId="3" fillId="0" borderId="20" xfId="1" applyNumberFormat="1" applyFont="1" applyBorder="1" applyAlignment="1">
      <alignment horizontal="center" vertical="center"/>
    </xf>
    <xf numFmtId="2" fontId="3" fillId="0" borderId="22" xfId="1" applyNumberFormat="1" applyFont="1" applyBorder="1" applyAlignment="1">
      <alignment horizontal="center" vertical="center"/>
    </xf>
    <xf numFmtId="0" fontId="3" fillId="0" borderId="43" xfId="1" applyFont="1" applyBorder="1" applyAlignment="1">
      <alignment horizontal="left" vertical="center" wrapText="1" indent="2"/>
    </xf>
    <xf numFmtId="0" fontId="6" fillId="0" borderId="43" xfId="1" applyFont="1" applyBorder="1" applyAlignment="1">
      <alignment vertical="center" wrapText="1"/>
    </xf>
    <xf numFmtId="2" fontId="6" fillId="0" borderId="20" xfId="1" applyNumberFormat="1" applyFont="1" applyBorder="1" applyAlignment="1">
      <alignment horizontal="center" vertical="center"/>
    </xf>
    <xf numFmtId="2" fontId="6" fillId="0" borderId="22" xfId="1" applyNumberFormat="1" applyFont="1" applyBorder="1" applyAlignment="1">
      <alignment horizontal="center" vertical="center"/>
    </xf>
    <xf numFmtId="164" fontId="6" fillId="0" borderId="22" xfId="1" applyNumberFormat="1" applyFont="1" applyBorder="1" applyAlignment="1">
      <alignment horizontal="center" vertical="center"/>
    </xf>
    <xf numFmtId="49" fontId="10" fillId="0" borderId="58" xfId="0" applyNumberFormat="1" applyFont="1" applyBorder="1" applyAlignment="1">
      <alignment horizontal="center" vertical="center" wrapText="1"/>
    </xf>
    <xf numFmtId="0" fontId="3" fillId="0" borderId="22" xfId="1" applyFont="1" applyBorder="1" applyAlignment="1">
      <alignment horizontal="left" vertical="center" wrapText="1" indent="2"/>
    </xf>
    <xf numFmtId="164" fontId="3" fillId="0" borderId="22" xfId="1" applyNumberFormat="1" applyFont="1" applyBorder="1" applyAlignment="1">
      <alignment horizontal="center" vertical="center"/>
    </xf>
    <xf numFmtId="49" fontId="10" fillId="0" borderId="59" xfId="0" applyNumberFormat="1" applyFont="1" applyBorder="1" applyAlignment="1">
      <alignment horizontal="center" vertical="center" wrapText="1"/>
    </xf>
    <xf numFmtId="0" fontId="3" fillId="0" borderId="0" xfId="1" applyFont="1" applyAlignment="1">
      <alignment horizontal="left" vertical="center" wrapText="1" indent="2"/>
    </xf>
    <xf numFmtId="164" fontId="10" fillId="0" borderId="22" xfId="3" applyNumberFormat="1" applyFont="1" applyBorder="1" applyAlignment="1">
      <alignment horizontal="center" vertical="center" wrapText="1"/>
    </xf>
    <xf numFmtId="0" fontId="22" fillId="0" borderId="43" xfId="0" applyFont="1" applyBorder="1" applyAlignment="1">
      <alignment vertical="center" wrapText="1"/>
    </xf>
    <xf numFmtId="0" fontId="10" fillId="0" borderId="43" xfId="0" applyFont="1" applyBorder="1" applyAlignment="1">
      <alignment vertical="center" wrapText="1"/>
    </xf>
    <xf numFmtId="0" fontId="22" fillId="0" borderId="37" xfId="0" applyFont="1" applyBorder="1" applyAlignment="1">
      <alignment vertical="center" wrapText="1"/>
    </xf>
    <xf numFmtId="2" fontId="6" fillId="0" borderId="11" xfId="1" applyNumberFormat="1" applyFont="1" applyBorder="1" applyAlignment="1">
      <alignment horizontal="center" vertical="center"/>
    </xf>
    <xf numFmtId="2" fontId="6" fillId="0" borderId="12" xfId="1" applyNumberFormat="1" applyFont="1" applyBorder="1" applyAlignment="1">
      <alignment horizontal="center" vertical="center"/>
    </xf>
    <xf numFmtId="0" fontId="14" fillId="0" borderId="0" xfId="0" applyFont="1" applyAlignment="1">
      <alignment vertical="center"/>
    </xf>
    <xf numFmtId="0" fontId="14" fillId="0" borderId="30" xfId="0" applyFont="1" applyBorder="1" applyAlignment="1">
      <alignment vertical="center"/>
    </xf>
    <xf numFmtId="0" fontId="20" fillId="0" borderId="0" xfId="0" applyFont="1"/>
    <xf numFmtId="0" fontId="3" fillId="0" borderId="60"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44" xfId="1" applyFont="1" applyBorder="1" applyAlignment="1">
      <alignment horizontal="center" vertical="center" wrapText="1"/>
    </xf>
    <xf numFmtId="0" fontId="3" fillId="0" borderId="61" xfId="1" applyFont="1" applyBorder="1" applyAlignment="1">
      <alignment horizontal="center" vertical="center" wrapText="1"/>
    </xf>
    <xf numFmtId="0" fontId="3" fillId="0" borderId="38" xfId="1" applyFont="1" applyBorder="1" applyAlignment="1">
      <alignment horizontal="center" vertical="center" wrapText="1"/>
    </xf>
    <xf numFmtId="0" fontId="6" fillId="0" borderId="48" xfId="1" applyFont="1" applyBorder="1" applyAlignment="1">
      <alignment horizontal="center" vertical="center" wrapText="1"/>
    </xf>
    <xf numFmtId="0" fontId="3" fillId="0" borderId="20" xfId="1" applyFont="1" applyBorder="1" applyAlignment="1">
      <alignment horizontal="left" vertical="center" wrapText="1"/>
    </xf>
    <xf numFmtId="0" fontId="3" fillId="0" borderId="20" xfId="1" applyFont="1" applyBorder="1" applyAlignment="1">
      <alignment horizontal="left" vertical="center" wrapText="1" indent="2"/>
    </xf>
    <xf numFmtId="164" fontId="10" fillId="0" borderId="20" xfId="3" applyNumberFormat="1" applyFont="1" applyBorder="1" applyAlignment="1">
      <alignment horizontal="center" vertical="center" wrapText="1"/>
    </xf>
    <xf numFmtId="164" fontId="3" fillId="0" borderId="20" xfId="1" applyNumberFormat="1" applyFont="1" applyBorder="1" applyAlignment="1">
      <alignment horizontal="center" vertical="center"/>
    </xf>
    <xf numFmtId="0" fontId="3" fillId="0" borderId="5" xfId="1" applyFont="1" applyBorder="1" applyAlignment="1">
      <alignment horizontal="left" vertical="center" wrapText="1" indent="2"/>
    </xf>
    <xf numFmtId="0" fontId="23" fillId="0" borderId="20" xfId="0" applyFont="1" applyBorder="1" applyAlignment="1">
      <alignment vertical="center" wrapText="1"/>
    </xf>
    <xf numFmtId="0" fontId="10" fillId="0" borderId="20" xfId="0" applyFont="1" applyBorder="1" applyAlignment="1">
      <alignment vertical="center" wrapText="1"/>
    </xf>
    <xf numFmtId="0" fontId="22" fillId="0" borderId="11" xfId="0" applyFont="1" applyBorder="1" applyAlignment="1">
      <alignment vertical="center" wrapText="1"/>
    </xf>
    <xf numFmtId="0" fontId="0" fillId="0" borderId="0" xfId="0" applyAlignment="1">
      <alignment horizontal="center" vertical="center" wrapText="1"/>
    </xf>
  </cellXfs>
  <cellStyles count="4">
    <cellStyle name="Обычный" xfId="0" builtinId="0"/>
    <cellStyle name="Обычный 15" xfId="3" xr:uid="{F75E3710-E6A1-4189-AF1A-F21D64C78318}"/>
    <cellStyle name="Обычный 19" xfId="1" xr:uid="{EEEAC189-E01F-4F72-9526-A56CDE50FE39}"/>
    <cellStyle name="Обычный 5" xfId="2" xr:uid="{FE9DBAD6-BB5A-4C8F-B995-97D627B1D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Y:\20_&#1055;&#1083;&#1072;&#1085;&#1086;&#1074;&#1086;&#1045;&#1082;&#1086;&#1085;&#1086;&#1084;&#1110;&#1095;&#1085;&#1080;&#1081;&#1042;&#1110;&#1076;&#1076;&#1110;&#1083;\20_05&#1058;&#1088;&#1072;&#1085;&#1089;&#1087;&#1086;&#1088;&#1090;&#1091;&#1074;&#1072;&#1085;&#1085;&#1103;%20&#1050;&#1058;&#1045;\_&#1058;&#1040;&#1056;&#1048;&#1060;&#1048;_\&#1058;&#1040;&#1056;&#1048;&#1060;%202027\&#1058;&#1072;&#1088;&#1080;&#1092;%20&#1085;&#1072;%20&#1087;&#1086;&#1089;&#1090;&#1072;&#1095;&#1072;&#1085;&#1085;&#1103;%202026-2027\&#1055;&#1086;&#1076;&#1072;&#1085;&#1085;&#1103;%2019.10.2026\Dodatki%202-15_&#1028;&#1056;_19.10.2026.xls" TargetMode="External"/><Relationship Id="rId1" Type="http://schemas.openxmlformats.org/officeDocument/2006/relationships/externalLinkPath" Target="/20_&#1055;&#1083;&#1072;&#1085;&#1086;&#1074;&#1086;&#1045;&#1082;&#1086;&#1085;&#1086;&#1084;&#1110;&#1095;&#1085;&#1080;&#1081;&#1042;&#1110;&#1076;&#1076;&#1110;&#1083;/20_05&#1058;&#1088;&#1072;&#1085;&#1089;&#1087;&#1086;&#1088;&#1090;&#1091;&#1074;&#1072;&#1085;&#1085;&#1103;%20&#1050;&#1058;&#1045;/_&#1058;&#1040;&#1056;&#1048;&#1060;&#1048;_/&#1058;&#1040;&#1056;&#1048;&#1060;%202027/&#1058;&#1072;&#1088;&#1080;&#1092;%20&#1085;&#1072;%20&#1087;&#1086;&#1089;&#1090;&#1072;&#1095;&#1072;&#1085;&#1085;&#1103;%202026-2027/&#1055;&#1086;&#1076;&#1072;&#1085;&#1085;&#1103;%2019.10.2026/Dodatki%202-15_&#1028;&#1056;_19.10.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Додаток 2 ЄР з ВКО"/>
      <sheetName val="Додаток 2 ЄР _без ВКО"/>
      <sheetName val="Додаток 3 _"/>
      <sheetName val="Додаток 3-1"/>
      <sheetName val="Додаток 3-2"/>
      <sheetName val="Додаток 3 (зведений) не друк"/>
      <sheetName val="Додаток 4 ЄР"/>
      <sheetName val="Дод 5 (інформаційно-довідков)ЄР"/>
      <sheetName val="Додаток 6 не для печати"/>
      <sheetName val="Додаток 6-1 (без ІТП з ВК O(2"/>
      <sheetName val="Додаток 6-3 (без ІТП без ВКО)ЄР"/>
      <sheetName val="Дод 7-4(безЦТПбезІТПзВКО)ЄР"/>
      <sheetName val="Дод 7-5(безЦТПбезІТПбезВКО)ЄР1"/>
      <sheetName val=" Додаток 10 (заг. хар-ка)ЄР (2"/>
      <sheetName val="Додаток 11 прим ЄР 2025"/>
      <sheetName val="Додаток 12-6 безЦТПбезІТПзВКО"/>
      <sheetName val="Додк 12-7 безЦТПбезІТПбезВКО_Н"/>
      <sheetName val="Додаток 12-6 безЦТПбезІТПзВКО_Б"/>
      <sheetName val="Додк 12-7 безЦТПбезІТПбезВКО Б"/>
      <sheetName val="Додаток 12-6 безЦТПбезІТПзВКО_І"/>
      <sheetName val="Додк 12-7 безЦТПбезІТПбезВК _І"/>
      <sheetName val="Додк 12-7 безЦТПбезІТПбезВК Р"/>
      <sheetName val="Додат 13-6 безЦТПбезІТПзВКО_ЄР"/>
      <sheetName val="Додат 13-6 безЦТПбезІТПзВКО_Бюд"/>
      <sheetName val="Додат 13-6 безЦТПбезІТПзВКО_Ін"/>
      <sheetName val="Дод 13-7 безЦТПбезІТПбезВКО_ЄР"/>
      <sheetName val="Дод 13-7 безЦТПбезІТПбезВКО_Бюд"/>
      <sheetName val="Дод 13-7 безЦТПбезІТПбезВКО_Інш"/>
      <sheetName val="Д 14-4 Насел безЦТП безІТП зВКО"/>
      <sheetName val="Д 14-4 Бюдж безЦТП безІТП зВКО"/>
      <sheetName val="Д 14-4 Інші безЦТП безІТП зВКО"/>
      <sheetName val="Д 14-5 Насел безЦТПбезІТПбезВКО"/>
      <sheetName val="Д 14-5 Бюдж безЦТПбезІТПбезВКО"/>
      <sheetName val="Д 14-5 ІНШІ безЦТПбезІТПбезВКО"/>
      <sheetName val="Д15-5.1(сТЕбезЦТПбезІТПбезВКО_Є"/>
      <sheetName val="Д15-5.1сТЕбезЦТПбезІТПбезВKOБІР"/>
      <sheetName val="Д15-4(ст-раТЕбезЦТПбезІТПзВКО_Є"/>
      <sheetName val="Д15-5-4(сТЕбезЦТПбезІТПзВKOБІР"/>
      <sheetName val="Дод 15-13(стр-раПбезІТПзВКО "/>
      <sheetName val="Дод 15-15(стр-ра ПбезІТПбезВКО)"/>
      <sheetName val="Дод15-22(с-раГВПбезЦТПбезІТПзВК"/>
      <sheetName val="Д15-23(с-аГВПбезЦТПбезІТПбезВКО"/>
    </sheetNames>
    <sheetDataSet>
      <sheetData sheetId="0"/>
      <sheetData sheetId="1"/>
      <sheetData sheetId="2"/>
      <sheetData sheetId="3"/>
      <sheetData sheetId="4"/>
      <sheetData sheetId="5"/>
      <sheetData sheetId="6">
        <row r="1">
          <cell r="A1" t="str">
            <v>ТОВ "ЄВРО-РЕКОНСТРУКЦІЯ"</v>
          </cell>
        </row>
        <row r="225">
          <cell r="K225">
            <v>1411.48</v>
          </cell>
          <cell r="O225">
            <v>1541.81</v>
          </cell>
          <cell r="R225">
            <v>1342.08</v>
          </cell>
          <cell r="S225">
            <v>1541.81</v>
          </cell>
          <cell r="V225">
            <v>1342.08</v>
          </cell>
          <cell r="W225">
            <v>1541.81</v>
          </cell>
        </row>
      </sheetData>
      <sheetData sheetId="7">
        <row r="243">
          <cell r="G243">
            <v>1045.1199999999999</v>
          </cell>
        </row>
      </sheetData>
      <sheetData sheetId="8"/>
      <sheetData sheetId="9">
        <row r="15">
          <cell r="K15">
            <v>426.44</v>
          </cell>
        </row>
        <row r="16">
          <cell r="K16">
            <v>4864.68</v>
          </cell>
        </row>
        <row r="18">
          <cell r="K18">
            <v>1070.23</v>
          </cell>
        </row>
        <row r="19">
          <cell r="K19">
            <v>105.53</v>
          </cell>
        </row>
        <row r="20">
          <cell r="K20">
            <v>133.65</v>
          </cell>
        </row>
        <row r="182">
          <cell r="K182">
            <v>138400.10999999999</v>
          </cell>
        </row>
        <row r="183">
          <cell r="K183">
            <v>264.02</v>
          </cell>
        </row>
        <row r="188">
          <cell r="K188">
            <v>678166.6</v>
          </cell>
        </row>
      </sheetData>
      <sheetData sheetId="10"/>
      <sheetData sheetId="11"/>
      <sheetData sheetId="12">
        <row r="21">
          <cell r="F21">
            <v>0</v>
          </cell>
          <cell r="G21">
            <v>0</v>
          </cell>
          <cell r="H21">
            <v>0</v>
          </cell>
        </row>
        <row r="26">
          <cell r="E26">
            <v>0</v>
          </cell>
          <cell r="F26">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0">
          <cell r="D10">
            <v>108.52</v>
          </cell>
        </row>
        <row r="12">
          <cell r="D12">
            <v>51.78</v>
          </cell>
        </row>
        <row r="26">
          <cell r="D26">
            <v>9</v>
          </cell>
        </row>
        <row r="27">
          <cell r="D27">
            <v>1.97</v>
          </cell>
        </row>
      </sheetData>
      <sheetData sheetId="29">
        <row r="10">
          <cell r="D10">
            <v>114.59</v>
          </cell>
        </row>
        <row r="12">
          <cell r="D12">
            <v>51.78</v>
          </cell>
        </row>
        <row r="26">
          <cell r="D26">
            <v>9.02</v>
          </cell>
        </row>
        <row r="27">
          <cell r="D27">
            <v>1.98</v>
          </cell>
        </row>
      </sheetData>
      <sheetData sheetId="30">
        <row r="10">
          <cell r="D10">
            <v>114.59</v>
          </cell>
        </row>
        <row r="12">
          <cell r="D12">
            <v>51.78</v>
          </cell>
        </row>
        <row r="26">
          <cell r="D26">
            <v>9.02</v>
          </cell>
        </row>
        <row r="27">
          <cell r="D27">
            <v>1.98</v>
          </cell>
        </row>
      </sheetData>
      <sheetData sheetId="31">
        <row r="10">
          <cell r="D10">
            <v>108.52</v>
          </cell>
        </row>
        <row r="12">
          <cell r="D12">
            <v>51.78</v>
          </cell>
        </row>
        <row r="26">
          <cell r="D26">
            <v>1.695759944256366E-2</v>
          </cell>
        </row>
        <row r="27">
          <cell r="D27">
            <v>3.7223998776359248E-3</v>
          </cell>
        </row>
      </sheetData>
      <sheetData sheetId="32">
        <row r="10">
          <cell r="D10">
            <v>114.59</v>
          </cell>
        </row>
        <row r="12">
          <cell r="D12">
            <v>51.78</v>
          </cell>
        </row>
        <row r="24">
          <cell r="D24">
            <v>0</v>
          </cell>
        </row>
        <row r="26">
          <cell r="D26">
            <v>1.7000000000000001E-2</v>
          </cell>
        </row>
        <row r="27">
          <cell r="D27">
            <v>4.0000000000000001E-3</v>
          </cell>
        </row>
      </sheetData>
      <sheetData sheetId="33">
        <row r="10">
          <cell r="D10">
            <v>114.59</v>
          </cell>
        </row>
        <row r="12">
          <cell r="D12">
            <v>51.78</v>
          </cell>
        </row>
        <row r="24">
          <cell r="D24">
            <v>0</v>
          </cell>
        </row>
        <row r="26">
          <cell r="D26">
            <v>1.7000000000000001E-2</v>
          </cell>
        </row>
        <row r="27">
          <cell r="D27">
            <v>4.0000000000000001E-3</v>
          </cell>
        </row>
      </sheetData>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A9914-12A9-436A-B039-0E57CF9E2FF0}">
  <sheetPr>
    <tabColor theme="4" tint="-0.499984740745262"/>
    <pageSetUpPr fitToPage="1"/>
  </sheetPr>
  <dimension ref="A1:T57"/>
  <sheetViews>
    <sheetView showZeros="0" view="pageBreakPreview" zoomScale="75" zoomScaleNormal="100" zoomScaleSheetLayoutView="75" workbookViewId="0">
      <selection activeCell="N18" sqref="N18"/>
    </sheetView>
  </sheetViews>
  <sheetFormatPr defaultRowHeight="15.75" x14ac:dyDescent="0.25"/>
  <cols>
    <col min="2" max="2" width="70.375" customWidth="1"/>
    <col min="3" max="3" width="17.875" hidden="1" customWidth="1"/>
    <col min="4" max="5" width="20.625" hidden="1" customWidth="1"/>
    <col min="6" max="7" width="21.75" customWidth="1"/>
    <col min="8" max="8" width="19.25" customWidth="1"/>
    <col min="10" max="10" width="9.75" bestFit="1" customWidth="1"/>
    <col min="258" max="258" width="70.375" customWidth="1"/>
    <col min="259" max="261" width="0" hidden="1" customWidth="1"/>
    <col min="262" max="263" width="21.75" customWidth="1"/>
    <col min="264" max="264" width="19.25" customWidth="1"/>
    <col min="266" max="266" width="9.75" bestFit="1" customWidth="1"/>
    <col min="514" max="514" width="70.375" customWidth="1"/>
    <col min="515" max="517" width="0" hidden="1" customWidth="1"/>
    <col min="518" max="519" width="21.75" customWidth="1"/>
    <col min="520" max="520" width="19.25" customWidth="1"/>
    <col min="522" max="522" width="9.75" bestFit="1" customWidth="1"/>
    <col min="770" max="770" width="70.375" customWidth="1"/>
    <col min="771" max="773" width="0" hidden="1" customWidth="1"/>
    <col min="774" max="775" width="21.75" customWidth="1"/>
    <col min="776" max="776" width="19.25" customWidth="1"/>
    <col min="778" max="778" width="9.75" bestFit="1" customWidth="1"/>
    <col min="1026" max="1026" width="70.375" customWidth="1"/>
    <col min="1027" max="1029" width="0" hidden="1" customWidth="1"/>
    <col min="1030" max="1031" width="21.75" customWidth="1"/>
    <col min="1032" max="1032" width="19.25" customWidth="1"/>
    <col min="1034" max="1034" width="9.75" bestFit="1" customWidth="1"/>
    <col min="1282" max="1282" width="70.375" customWidth="1"/>
    <col min="1283" max="1285" width="0" hidden="1" customWidth="1"/>
    <col min="1286" max="1287" width="21.75" customWidth="1"/>
    <col min="1288" max="1288" width="19.25" customWidth="1"/>
    <col min="1290" max="1290" width="9.75" bestFit="1" customWidth="1"/>
    <col min="1538" max="1538" width="70.375" customWidth="1"/>
    <col min="1539" max="1541" width="0" hidden="1" customWidth="1"/>
    <col min="1542" max="1543" width="21.75" customWidth="1"/>
    <col min="1544" max="1544" width="19.25" customWidth="1"/>
    <col min="1546" max="1546" width="9.75" bestFit="1" customWidth="1"/>
    <col min="1794" max="1794" width="70.375" customWidth="1"/>
    <col min="1795" max="1797" width="0" hidden="1" customWidth="1"/>
    <col min="1798" max="1799" width="21.75" customWidth="1"/>
    <col min="1800" max="1800" width="19.25" customWidth="1"/>
    <col min="1802" max="1802" width="9.75" bestFit="1" customWidth="1"/>
    <col min="2050" max="2050" width="70.375" customWidth="1"/>
    <col min="2051" max="2053" width="0" hidden="1" customWidth="1"/>
    <col min="2054" max="2055" width="21.75" customWidth="1"/>
    <col min="2056" max="2056" width="19.25" customWidth="1"/>
    <col min="2058" max="2058" width="9.75" bestFit="1" customWidth="1"/>
    <col min="2306" max="2306" width="70.375" customWidth="1"/>
    <col min="2307" max="2309" width="0" hidden="1" customWidth="1"/>
    <col min="2310" max="2311" width="21.75" customWidth="1"/>
    <col min="2312" max="2312" width="19.25" customWidth="1"/>
    <col min="2314" max="2314" width="9.75" bestFit="1" customWidth="1"/>
    <col min="2562" max="2562" width="70.375" customWidth="1"/>
    <col min="2563" max="2565" width="0" hidden="1" customWidth="1"/>
    <col min="2566" max="2567" width="21.75" customWidth="1"/>
    <col min="2568" max="2568" width="19.25" customWidth="1"/>
    <col min="2570" max="2570" width="9.75" bestFit="1" customWidth="1"/>
    <col min="2818" max="2818" width="70.375" customWidth="1"/>
    <col min="2819" max="2821" width="0" hidden="1" customWidth="1"/>
    <col min="2822" max="2823" width="21.75" customWidth="1"/>
    <col min="2824" max="2824" width="19.25" customWidth="1"/>
    <col min="2826" max="2826" width="9.75" bestFit="1" customWidth="1"/>
    <col min="3074" max="3074" width="70.375" customWidth="1"/>
    <col min="3075" max="3077" width="0" hidden="1" customWidth="1"/>
    <col min="3078" max="3079" width="21.75" customWidth="1"/>
    <col min="3080" max="3080" width="19.25" customWidth="1"/>
    <col min="3082" max="3082" width="9.75" bestFit="1" customWidth="1"/>
    <col min="3330" max="3330" width="70.375" customWidth="1"/>
    <col min="3331" max="3333" width="0" hidden="1" customWidth="1"/>
    <col min="3334" max="3335" width="21.75" customWidth="1"/>
    <col min="3336" max="3336" width="19.25" customWidth="1"/>
    <col min="3338" max="3338" width="9.75" bestFit="1" customWidth="1"/>
    <col min="3586" max="3586" width="70.375" customWidth="1"/>
    <col min="3587" max="3589" width="0" hidden="1" customWidth="1"/>
    <col min="3590" max="3591" width="21.75" customWidth="1"/>
    <col min="3592" max="3592" width="19.25" customWidth="1"/>
    <col min="3594" max="3594" width="9.75" bestFit="1" customWidth="1"/>
    <col min="3842" max="3842" width="70.375" customWidth="1"/>
    <col min="3843" max="3845" width="0" hidden="1" customWidth="1"/>
    <col min="3846" max="3847" width="21.75" customWidth="1"/>
    <col min="3848" max="3848" width="19.25" customWidth="1"/>
    <col min="3850" max="3850" width="9.75" bestFit="1" customWidth="1"/>
    <col min="4098" max="4098" width="70.375" customWidth="1"/>
    <col min="4099" max="4101" width="0" hidden="1" customWidth="1"/>
    <col min="4102" max="4103" width="21.75" customWidth="1"/>
    <col min="4104" max="4104" width="19.25" customWidth="1"/>
    <col min="4106" max="4106" width="9.75" bestFit="1" customWidth="1"/>
    <col min="4354" max="4354" width="70.375" customWidth="1"/>
    <col min="4355" max="4357" width="0" hidden="1" customWidth="1"/>
    <col min="4358" max="4359" width="21.75" customWidth="1"/>
    <col min="4360" max="4360" width="19.25" customWidth="1"/>
    <col min="4362" max="4362" width="9.75" bestFit="1" customWidth="1"/>
    <col min="4610" max="4610" width="70.375" customWidth="1"/>
    <col min="4611" max="4613" width="0" hidden="1" customWidth="1"/>
    <col min="4614" max="4615" width="21.75" customWidth="1"/>
    <col min="4616" max="4616" width="19.25" customWidth="1"/>
    <col min="4618" max="4618" width="9.75" bestFit="1" customWidth="1"/>
    <col min="4866" max="4866" width="70.375" customWidth="1"/>
    <col min="4867" max="4869" width="0" hidden="1" customWidth="1"/>
    <col min="4870" max="4871" width="21.75" customWidth="1"/>
    <col min="4872" max="4872" width="19.25" customWidth="1"/>
    <col min="4874" max="4874" width="9.75" bestFit="1" customWidth="1"/>
    <col min="5122" max="5122" width="70.375" customWidth="1"/>
    <col min="5123" max="5125" width="0" hidden="1" customWidth="1"/>
    <col min="5126" max="5127" width="21.75" customWidth="1"/>
    <col min="5128" max="5128" width="19.25" customWidth="1"/>
    <col min="5130" max="5130" width="9.75" bestFit="1" customWidth="1"/>
    <col min="5378" max="5378" width="70.375" customWidth="1"/>
    <col min="5379" max="5381" width="0" hidden="1" customWidth="1"/>
    <col min="5382" max="5383" width="21.75" customWidth="1"/>
    <col min="5384" max="5384" width="19.25" customWidth="1"/>
    <col min="5386" max="5386" width="9.75" bestFit="1" customWidth="1"/>
    <col min="5634" max="5634" width="70.375" customWidth="1"/>
    <col min="5635" max="5637" width="0" hidden="1" customWidth="1"/>
    <col min="5638" max="5639" width="21.75" customWidth="1"/>
    <col min="5640" max="5640" width="19.25" customWidth="1"/>
    <col min="5642" max="5642" width="9.75" bestFit="1" customWidth="1"/>
    <col min="5890" max="5890" width="70.375" customWidth="1"/>
    <col min="5891" max="5893" width="0" hidden="1" customWidth="1"/>
    <col min="5894" max="5895" width="21.75" customWidth="1"/>
    <col min="5896" max="5896" width="19.25" customWidth="1"/>
    <col min="5898" max="5898" width="9.75" bestFit="1" customWidth="1"/>
    <col min="6146" max="6146" width="70.375" customWidth="1"/>
    <col min="6147" max="6149" width="0" hidden="1" customWidth="1"/>
    <col min="6150" max="6151" width="21.75" customWidth="1"/>
    <col min="6152" max="6152" width="19.25" customWidth="1"/>
    <col min="6154" max="6154" width="9.75" bestFit="1" customWidth="1"/>
    <col min="6402" max="6402" width="70.375" customWidth="1"/>
    <col min="6403" max="6405" width="0" hidden="1" customWidth="1"/>
    <col min="6406" max="6407" width="21.75" customWidth="1"/>
    <col min="6408" max="6408" width="19.25" customWidth="1"/>
    <col min="6410" max="6410" width="9.75" bestFit="1" customWidth="1"/>
    <col min="6658" max="6658" width="70.375" customWidth="1"/>
    <col min="6659" max="6661" width="0" hidden="1" customWidth="1"/>
    <col min="6662" max="6663" width="21.75" customWidth="1"/>
    <col min="6664" max="6664" width="19.25" customWidth="1"/>
    <col min="6666" max="6666" width="9.75" bestFit="1" customWidth="1"/>
    <col min="6914" max="6914" width="70.375" customWidth="1"/>
    <col min="6915" max="6917" width="0" hidden="1" customWidth="1"/>
    <col min="6918" max="6919" width="21.75" customWidth="1"/>
    <col min="6920" max="6920" width="19.25" customWidth="1"/>
    <col min="6922" max="6922" width="9.75" bestFit="1" customWidth="1"/>
    <col min="7170" max="7170" width="70.375" customWidth="1"/>
    <col min="7171" max="7173" width="0" hidden="1" customWidth="1"/>
    <col min="7174" max="7175" width="21.75" customWidth="1"/>
    <col min="7176" max="7176" width="19.25" customWidth="1"/>
    <col min="7178" max="7178" width="9.75" bestFit="1" customWidth="1"/>
    <col min="7426" max="7426" width="70.375" customWidth="1"/>
    <col min="7427" max="7429" width="0" hidden="1" customWidth="1"/>
    <col min="7430" max="7431" width="21.75" customWidth="1"/>
    <col min="7432" max="7432" width="19.25" customWidth="1"/>
    <col min="7434" max="7434" width="9.75" bestFit="1" customWidth="1"/>
    <col min="7682" max="7682" width="70.375" customWidth="1"/>
    <col min="7683" max="7685" width="0" hidden="1" customWidth="1"/>
    <col min="7686" max="7687" width="21.75" customWidth="1"/>
    <col min="7688" max="7688" width="19.25" customWidth="1"/>
    <col min="7690" max="7690" width="9.75" bestFit="1" customWidth="1"/>
    <col min="7938" max="7938" width="70.375" customWidth="1"/>
    <col min="7939" max="7941" width="0" hidden="1" customWidth="1"/>
    <col min="7942" max="7943" width="21.75" customWidth="1"/>
    <col min="7944" max="7944" width="19.25" customWidth="1"/>
    <col min="7946" max="7946" width="9.75" bestFit="1" customWidth="1"/>
    <col min="8194" max="8194" width="70.375" customWidth="1"/>
    <col min="8195" max="8197" width="0" hidden="1" customWidth="1"/>
    <col min="8198" max="8199" width="21.75" customWidth="1"/>
    <col min="8200" max="8200" width="19.25" customWidth="1"/>
    <col min="8202" max="8202" width="9.75" bestFit="1" customWidth="1"/>
    <col min="8450" max="8450" width="70.375" customWidth="1"/>
    <col min="8451" max="8453" width="0" hidden="1" customWidth="1"/>
    <col min="8454" max="8455" width="21.75" customWidth="1"/>
    <col min="8456" max="8456" width="19.25" customWidth="1"/>
    <col min="8458" max="8458" width="9.75" bestFit="1" customWidth="1"/>
    <col min="8706" max="8706" width="70.375" customWidth="1"/>
    <col min="8707" max="8709" width="0" hidden="1" customWidth="1"/>
    <col min="8710" max="8711" width="21.75" customWidth="1"/>
    <col min="8712" max="8712" width="19.25" customWidth="1"/>
    <col min="8714" max="8714" width="9.75" bestFit="1" customWidth="1"/>
    <col min="8962" max="8962" width="70.375" customWidth="1"/>
    <col min="8963" max="8965" width="0" hidden="1" customWidth="1"/>
    <col min="8966" max="8967" width="21.75" customWidth="1"/>
    <col min="8968" max="8968" width="19.25" customWidth="1"/>
    <col min="8970" max="8970" width="9.75" bestFit="1" customWidth="1"/>
    <col min="9218" max="9218" width="70.375" customWidth="1"/>
    <col min="9219" max="9221" width="0" hidden="1" customWidth="1"/>
    <col min="9222" max="9223" width="21.75" customWidth="1"/>
    <col min="9224" max="9224" width="19.25" customWidth="1"/>
    <col min="9226" max="9226" width="9.75" bestFit="1" customWidth="1"/>
    <col min="9474" max="9474" width="70.375" customWidth="1"/>
    <col min="9475" max="9477" width="0" hidden="1" customWidth="1"/>
    <col min="9478" max="9479" width="21.75" customWidth="1"/>
    <col min="9480" max="9480" width="19.25" customWidth="1"/>
    <col min="9482" max="9482" width="9.75" bestFit="1" customWidth="1"/>
    <col min="9730" max="9730" width="70.375" customWidth="1"/>
    <col min="9731" max="9733" width="0" hidden="1" customWidth="1"/>
    <col min="9734" max="9735" width="21.75" customWidth="1"/>
    <col min="9736" max="9736" width="19.25" customWidth="1"/>
    <col min="9738" max="9738" width="9.75" bestFit="1" customWidth="1"/>
    <col min="9986" max="9986" width="70.375" customWidth="1"/>
    <col min="9987" max="9989" width="0" hidden="1" customWidth="1"/>
    <col min="9990" max="9991" width="21.75" customWidth="1"/>
    <col min="9992" max="9992" width="19.25" customWidth="1"/>
    <col min="9994" max="9994" width="9.75" bestFit="1" customWidth="1"/>
    <col min="10242" max="10242" width="70.375" customWidth="1"/>
    <col min="10243" max="10245" width="0" hidden="1" customWidth="1"/>
    <col min="10246" max="10247" width="21.75" customWidth="1"/>
    <col min="10248" max="10248" width="19.25" customWidth="1"/>
    <col min="10250" max="10250" width="9.75" bestFit="1" customWidth="1"/>
    <col min="10498" max="10498" width="70.375" customWidth="1"/>
    <col min="10499" max="10501" width="0" hidden="1" customWidth="1"/>
    <col min="10502" max="10503" width="21.75" customWidth="1"/>
    <col min="10504" max="10504" width="19.25" customWidth="1"/>
    <col min="10506" max="10506" width="9.75" bestFit="1" customWidth="1"/>
    <col min="10754" max="10754" width="70.375" customWidth="1"/>
    <col min="10755" max="10757" width="0" hidden="1" customWidth="1"/>
    <col min="10758" max="10759" width="21.75" customWidth="1"/>
    <col min="10760" max="10760" width="19.25" customWidth="1"/>
    <col min="10762" max="10762" width="9.75" bestFit="1" customWidth="1"/>
    <col min="11010" max="11010" width="70.375" customWidth="1"/>
    <col min="11011" max="11013" width="0" hidden="1" customWidth="1"/>
    <col min="11014" max="11015" width="21.75" customWidth="1"/>
    <col min="11016" max="11016" width="19.25" customWidth="1"/>
    <col min="11018" max="11018" width="9.75" bestFit="1" customWidth="1"/>
    <col min="11266" max="11266" width="70.375" customWidth="1"/>
    <col min="11267" max="11269" width="0" hidden="1" customWidth="1"/>
    <col min="11270" max="11271" width="21.75" customWidth="1"/>
    <col min="11272" max="11272" width="19.25" customWidth="1"/>
    <col min="11274" max="11274" width="9.75" bestFit="1" customWidth="1"/>
    <col min="11522" max="11522" width="70.375" customWidth="1"/>
    <col min="11523" max="11525" width="0" hidden="1" customWidth="1"/>
    <col min="11526" max="11527" width="21.75" customWidth="1"/>
    <col min="11528" max="11528" width="19.25" customWidth="1"/>
    <col min="11530" max="11530" width="9.75" bestFit="1" customWidth="1"/>
    <col min="11778" max="11778" width="70.375" customWidth="1"/>
    <col min="11779" max="11781" width="0" hidden="1" customWidth="1"/>
    <col min="11782" max="11783" width="21.75" customWidth="1"/>
    <col min="11784" max="11784" width="19.25" customWidth="1"/>
    <col min="11786" max="11786" width="9.75" bestFit="1" customWidth="1"/>
    <col min="12034" max="12034" width="70.375" customWidth="1"/>
    <col min="12035" max="12037" width="0" hidden="1" customWidth="1"/>
    <col min="12038" max="12039" width="21.75" customWidth="1"/>
    <col min="12040" max="12040" width="19.25" customWidth="1"/>
    <col min="12042" max="12042" width="9.75" bestFit="1" customWidth="1"/>
    <col min="12290" max="12290" width="70.375" customWidth="1"/>
    <col min="12291" max="12293" width="0" hidden="1" customWidth="1"/>
    <col min="12294" max="12295" width="21.75" customWidth="1"/>
    <col min="12296" max="12296" width="19.25" customWidth="1"/>
    <col min="12298" max="12298" width="9.75" bestFit="1" customWidth="1"/>
    <col min="12546" max="12546" width="70.375" customWidth="1"/>
    <col min="12547" max="12549" width="0" hidden="1" customWidth="1"/>
    <col min="12550" max="12551" width="21.75" customWidth="1"/>
    <col min="12552" max="12552" width="19.25" customWidth="1"/>
    <col min="12554" max="12554" width="9.75" bestFit="1" customWidth="1"/>
    <col min="12802" max="12802" width="70.375" customWidth="1"/>
    <col min="12803" max="12805" width="0" hidden="1" customWidth="1"/>
    <col min="12806" max="12807" width="21.75" customWidth="1"/>
    <col min="12808" max="12808" width="19.25" customWidth="1"/>
    <col min="12810" max="12810" width="9.75" bestFit="1" customWidth="1"/>
    <col min="13058" max="13058" width="70.375" customWidth="1"/>
    <col min="13059" max="13061" width="0" hidden="1" customWidth="1"/>
    <col min="13062" max="13063" width="21.75" customWidth="1"/>
    <col min="13064" max="13064" width="19.25" customWidth="1"/>
    <col min="13066" max="13066" width="9.75" bestFit="1" customWidth="1"/>
    <col min="13314" max="13314" width="70.375" customWidth="1"/>
    <col min="13315" max="13317" width="0" hidden="1" customWidth="1"/>
    <col min="13318" max="13319" width="21.75" customWidth="1"/>
    <col min="13320" max="13320" width="19.25" customWidth="1"/>
    <col min="13322" max="13322" width="9.75" bestFit="1" customWidth="1"/>
    <col min="13570" max="13570" width="70.375" customWidth="1"/>
    <col min="13571" max="13573" width="0" hidden="1" customWidth="1"/>
    <col min="13574" max="13575" width="21.75" customWidth="1"/>
    <col min="13576" max="13576" width="19.25" customWidth="1"/>
    <col min="13578" max="13578" width="9.75" bestFit="1" customWidth="1"/>
    <col min="13826" max="13826" width="70.375" customWidth="1"/>
    <col min="13827" max="13829" width="0" hidden="1" customWidth="1"/>
    <col min="13830" max="13831" width="21.75" customWidth="1"/>
    <col min="13832" max="13832" width="19.25" customWidth="1"/>
    <col min="13834" max="13834" width="9.75" bestFit="1" customWidth="1"/>
    <col min="14082" max="14082" width="70.375" customWidth="1"/>
    <col min="14083" max="14085" width="0" hidden="1" customWidth="1"/>
    <col min="14086" max="14087" width="21.75" customWidth="1"/>
    <col min="14088" max="14088" width="19.25" customWidth="1"/>
    <col min="14090" max="14090" width="9.75" bestFit="1" customWidth="1"/>
    <col min="14338" max="14338" width="70.375" customWidth="1"/>
    <col min="14339" max="14341" width="0" hidden="1" customWidth="1"/>
    <col min="14342" max="14343" width="21.75" customWidth="1"/>
    <col min="14344" max="14344" width="19.25" customWidth="1"/>
    <col min="14346" max="14346" width="9.75" bestFit="1" customWidth="1"/>
    <col min="14594" max="14594" width="70.375" customWidth="1"/>
    <col min="14595" max="14597" width="0" hidden="1" customWidth="1"/>
    <col min="14598" max="14599" width="21.75" customWidth="1"/>
    <col min="14600" max="14600" width="19.25" customWidth="1"/>
    <col min="14602" max="14602" width="9.75" bestFit="1" customWidth="1"/>
    <col min="14850" max="14850" width="70.375" customWidth="1"/>
    <col min="14851" max="14853" width="0" hidden="1" customWidth="1"/>
    <col min="14854" max="14855" width="21.75" customWidth="1"/>
    <col min="14856" max="14856" width="19.25" customWidth="1"/>
    <col min="14858" max="14858" width="9.75" bestFit="1" customWidth="1"/>
    <col min="15106" max="15106" width="70.375" customWidth="1"/>
    <col min="15107" max="15109" width="0" hidden="1" customWidth="1"/>
    <col min="15110" max="15111" width="21.75" customWidth="1"/>
    <col min="15112" max="15112" width="19.25" customWidth="1"/>
    <col min="15114" max="15114" width="9.75" bestFit="1" customWidth="1"/>
    <col min="15362" max="15362" width="70.375" customWidth="1"/>
    <col min="15363" max="15365" width="0" hidden="1" customWidth="1"/>
    <col min="15366" max="15367" width="21.75" customWidth="1"/>
    <col min="15368" max="15368" width="19.25" customWidth="1"/>
    <col min="15370" max="15370" width="9.75" bestFit="1" customWidth="1"/>
    <col min="15618" max="15618" width="70.375" customWidth="1"/>
    <col min="15619" max="15621" width="0" hidden="1" customWidth="1"/>
    <col min="15622" max="15623" width="21.75" customWidth="1"/>
    <col min="15624" max="15624" width="19.25" customWidth="1"/>
    <col min="15626" max="15626" width="9.75" bestFit="1" customWidth="1"/>
    <col min="15874" max="15874" width="70.375" customWidth="1"/>
    <col min="15875" max="15877" width="0" hidden="1" customWidth="1"/>
    <col min="15878" max="15879" width="21.75" customWidth="1"/>
    <col min="15880" max="15880" width="19.25" customWidth="1"/>
    <col min="15882" max="15882" width="9.75" bestFit="1" customWidth="1"/>
    <col min="16130" max="16130" width="70.375" customWidth="1"/>
    <col min="16131" max="16133" width="0" hidden="1" customWidth="1"/>
    <col min="16134" max="16135" width="21.75" customWidth="1"/>
    <col min="16136" max="16136" width="19.25" customWidth="1"/>
    <col min="16138" max="16138" width="9.75" bestFit="1" customWidth="1"/>
  </cols>
  <sheetData>
    <row r="1" spans="1:8" ht="18.75" x14ac:dyDescent="0.3">
      <c r="A1" s="1"/>
      <c r="B1" s="2"/>
      <c r="C1" s="2"/>
      <c r="D1" s="3" t="s">
        <v>0</v>
      </c>
      <c r="E1" s="3"/>
      <c r="F1" s="3"/>
      <c r="G1" s="3"/>
      <c r="H1" s="4"/>
    </row>
    <row r="2" spans="1:8" ht="62.25" customHeight="1" x14ac:dyDescent="0.25">
      <c r="A2" s="5" t="s">
        <v>1</v>
      </c>
      <c r="B2" s="5"/>
      <c r="C2" s="5"/>
      <c r="D2" s="6"/>
      <c r="E2" s="6"/>
      <c r="F2" s="6"/>
      <c r="G2" s="6"/>
      <c r="H2" s="6"/>
    </row>
    <row r="3" spans="1:8" ht="25.5" customHeight="1" thickBot="1" x14ac:dyDescent="0.3">
      <c r="A3" s="7"/>
      <c r="B3" s="8" t="str">
        <f>'[1]Додаток 4 ЄР'!A1</f>
        <v>ТОВ "ЄВРО-РЕКОНСТРУКЦІЯ"</v>
      </c>
      <c r="C3" s="8"/>
      <c r="D3" s="8"/>
      <c r="E3" s="8"/>
      <c r="F3" s="8"/>
      <c r="G3" s="8"/>
      <c r="H3" s="8"/>
    </row>
    <row r="4" spans="1:8" ht="25.5" customHeight="1" thickBot="1" x14ac:dyDescent="0.3">
      <c r="A4" s="9" t="s">
        <v>2</v>
      </c>
      <c r="B4" s="9" t="s">
        <v>3</v>
      </c>
      <c r="C4" s="10"/>
      <c r="D4" s="11" t="s">
        <v>4</v>
      </c>
      <c r="E4" s="12"/>
      <c r="F4" s="12"/>
      <c r="G4" s="12"/>
      <c r="H4" s="13"/>
    </row>
    <row r="5" spans="1:8" ht="66" customHeight="1" x14ac:dyDescent="0.25">
      <c r="A5" s="14"/>
      <c r="B5" s="14"/>
      <c r="C5" s="15" t="s">
        <v>5</v>
      </c>
      <c r="D5" s="16" t="s">
        <v>6</v>
      </c>
      <c r="E5" s="17" t="s">
        <v>7</v>
      </c>
      <c r="F5" s="17" t="s">
        <v>8</v>
      </c>
      <c r="G5" s="17" t="s">
        <v>9</v>
      </c>
      <c r="H5" s="18" t="s">
        <v>10</v>
      </c>
    </row>
    <row r="6" spans="1:8" ht="27.75" customHeight="1" thickBot="1" x14ac:dyDescent="0.3">
      <c r="A6" s="19"/>
      <c r="B6" s="19"/>
      <c r="C6" s="20" t="s">
        <v>11</v>
      </c>
      <c r="D6" s="21" t="s">
        <v>11</v>
      </c>
      <c r="E6" s="21" t="s">
        <v>11</v>
      </c>
      <c r="F6" s="21" t="s">
        <v>11</v>
      </c>
      <c r="G6" s="21" t="s">
        <v>11</v>
      </c>
      <c r="H6" s="22" t="s">
        <v>11</v>
      </c>
    </row>
    <row r="7" spans="1:8" ht="21" customHeight="1" thickBot="1" x14ac:dyDescent="0.3">
      <c r="A7" s="23">
        <v>1</v>
      </c>
      <c r="B7" s="24">
        <v>2</v>
      </c>
      <c r="C7" s="25">
        <v>3</v>
      </c>
      <c r="D7" s="26">
        <v>4</v>
      </c>
      <c r="E7" s="26"/>
      <c r="F7" s="27"/>
      <c r="G7" s="27"/>
      <c r="H7" s="27">
        <v>5</v>
      </c>
    </row>
    <row r="8" spans="1:8" ht="21.75" customHeight="1" x14ac:dyDescent="0.25">
      <c r="A8" s="28">
        <v>1</v>
      </c>
      <c r="B8" s="29" t="s">
        <v>12</v>
      </c>
      <c r="C8" s="30"/>
      <c r="D8" s="31">
        <f>D9+D20+D21+D29</f>
        <v>1635.45</v>
      </c>
      <c r="E8" s="32">
        <f>E9+E20+E21+E29</f>
        <v>1739.2600000000002</v>
      </c>
      <c r="F8" s="33">
        <f>F9+F20+F21+F29</f>
        <v>2214.4327996101192</v>
      </c>
      <c r="G8" s="33">
        <f>G9+G20+G21+G29</f>
        <v>2350.5300000000002</v>
      </c>
      <c r="H8" s="33">
        <f>H9+H20+H21+H29</f>
        <v>2466.34</v>
      </c>
    </row>
    <row r="9" spans="1:8" ht="20.25" customHeight="1" x14ac:dyDescent="0.25">
      <c r="A9" s="34" t="s">
        <v>13</v>
      </c>
      <c r="B9" s="35" t="s">
        <v>14</v>
      </c>
      <c r="C9" s="36"/>
      <c r="D9" s="37">
        <f>SUM(D10:D19)</f>
        <v>1631.08</v>
      </c>
      <c r="E9" s="38">
        <f>SUM(E10:E19)</f>
        <v>1733.3200000000002</v>
      </c>
      <c r="F9" s="39">
        <f>SUM(F10:F19)</f>
        <v>2206.3800721908724</v>
      </c>
      <c r="G9" s="39">
        <f>SUM(G10:G19)</f>
        <v>2341.42</v>
      </c>
      <c r="H9" s="39">
        <f>SUM(H10:H19)</f>
        <v>2457.23</v>
      </c>
    </row>
    <row r="10" spans="1:8" ht="15" customHeight="1" x14ac:dyDescent="0.25">
      <c r="A10" s="34" t="s">
        <v>15</v>
      </c>
      <c r="B10" s="40" t="s">
        <v>16</v>
      </c>
      <c r="C10" s="36"/>
      <c r="D10" s="41"/>
      <c r="E10" s="42"/>
      <c r="F10" s="43"/>
      <c r="G10" s="43"/>
      <c r="H10" s="43"/>
    </row>
    <row r="11" spans="1:8" ht="14.25" customHeight="1" x14ac:dyDescent="0.25">
      <c r="A11" s="44" t="s">
        <v>17</v>
      </c>
      <c r="B11" s="40" t="s">
        <v>18</v>
      </c>
      <c r="C11" s="36"/>
      <c r="D11" s="41"/>
      <c r="E11" s="42"/>
      <c r="F11" s="43"/>
      <c r="G11" s="43"/>
      <c r="H11" s="43"/>
    </row>
    <row r="12" spans="1:8" ht="17.25" customHeight="1" x14ac:dyDescent="0.25">
      <c r="A12" s="44" t="s">
        <v>19</v>
      </c>
      <c r="B12" s="40" t="s">
        <v>20</v>
      </c>
      <c r="C12" s="36"/>
      <c r="D12" s="41"/>
      <c r="E12" s="42"/>
      <c r="F12" s="43"/>
      <c r="G12" s="43"/>
      <c r="H12" s="43"/>
    </row>
    <row r="13" spans="1:8" ht="18" customHeight="1" x14ac:dyDescent="0.25">
      <c r="A13" s="44" t="s">
        <v>21</v>
      </c>
      <c r="B13" s="40" t="s">
        <v>22</v>
      </c>
      <c r="C13" s="36"/>
      <c r="D13" s="41"/>
      <c r="E13" s="42"/>
      <c r="F13" s="43"/>
      <c r="G13" s="43"/>
      <c r="H13" s="43"/>
    </row>
    <row r="14" spans="1:8" ht="16.5" customHeight="1" x14ac:dyDescent="0.25">
      <c r="A14" s="44" t="s">
        <v>23</v>
      </c>
      <c r="B14" s="40" t="s">
        <v>24</v>
      </c>
      <c r="C14" s="36"/>
      <c r="D14" s="41"/>
      <c r="E14" s="42"/>
      <c r="F14" s="43"/>
      <c r="G14" s="43"/>
      <c r="H14" s="43"/>
    </row>
    <row r="15" spans="1:8" ht="15" customHeight="1" x14ac:dyDescent="0.25">
      <c r="A15" s="44" t="s">
        <v>25</v>
      </c>
      <c r="B15" s="40" t="s">
        <v>26</v>
      </c>
      <c r="C15" s="36"/>
      <c r="D15" s="41"/>
      <c r="E15" s="42"/>
      <c r="F15" s="43"/>
      <c r="G15" s="43"/>
      <c r="H15" s="43"/>
    </row>
    <row r="16" spans="1:8" ht="25.5" customHeight="1" x14ac:dyDescent="0.25">
      <c r="A16" s="45" t="s">
        <v>27</v>
      </c>
      <c r="B16" s="40" t="s">
        <v>28</v>
      </c>
      <c r="C16" s="36"/>
      <c r="D16" s="46">
        <v>1064.81</v>
      </c>
      <c r="E16" s="47">
        <v>1064.81</v>
      </c>
      <c r="F16" s="48">
        <v>1325.22</v>
      </c>
      <c r="G16" s="48">
        <v>1325.22</v>
      </c>
      <c r="H16" s="48">
        <f>'[1]Додаток 4 ЄР'!K225</f>
        <v>1411.48</v>
      </c>
    </row>
    <row r="17" spans="1:10" ht="27.75" customHeight="1" x14ac:dyDescent="0.25">
      <c r="A17" s="44" t="s">
        <v>29</v>
      </c>
      <c r="B17" s="40" t="s">
        <v>30</v>
      </c>
      <c r="C17" s="36"/>
      <c r="D17" s="49"/>
      <c r="E17" s="50"/>
      <c r="F17" s="51"/>
      <c r="G17" s="51"/>
      <c r="H17" s="51"/>
    </row>
    <row r="18" spans="1:10" ht="30" customHeight="1" x14ac:dyDescent="0.25">
      <c r="A18" s="44" t="s">
        <v>31</v>
      </c>
      <c r="B18" s="40" t="s">
        <v>32</v>
      </c>
      <c r="C18" s="36"/>
      <c r="D18" s="49">
        <v>565.9</v>
      </c>
      <c r="E18" s="50">
        <v>668.09</v>
      </c>
      <c r="F18" s="51">
        <v>880.71</v>
      </c>
      <c r="G18" s="51">
        <v>1015.57</v>
      </c>
      <c r="H18" s="51">
        <f>'Додаток 3_ТЕ_населення з ВКО'!H18</f>
        <v>1045.1199999999999</v>
      </c>
      <c r="J18" s="52"/>
    </row>
    <row r="19" spans="1:10" ht="15.75" customHeight="1" x14ac:dyDescent="0.25">
      <c r="A19" s="44" t="s">
        <v>33</v>
      </c>
      <c r="B19" s="40" t="s">
        <v>34</v>
      </c>
      <c r="C19" s="36"/>
      <c r="D19" s="41">
        <v>0.37</v>
      </c>
      <c r="E19" s="42">
        <v>0.42</v>
      </c>
      <c r="F19" s="43">
        <v>0.45007219087202882</v>
      </c>
      <c r="G19" s="43">
        <v>0.63</v>
      </c>
      <c r="H19" s="43">
        <f>'Додаток 3_ТЕ_населення з ВКО'!H19</f>
        <v>0.63</v>
      </c>
      <c r="I19" s="52">
        <f>H19+H20+H21</f>
        <v>9.74</v>
      </c>
    </row>
    <row r="20" spans="1:10" ht="18.75" x14ac:dyDescent="0.25">
      <c r="A20" s="34" t="s">
        <v>35</v>
      </c>
      <c r="B20" s="35" t="s">
        <v>36</v>
      </c>
      <c r="C20" s="36"/>
      <c r="D20" s="41">
        <v>3.45</v>
      </c>
      <c r="E20" s="42">
        <v>4.7</v>
      </c>
      <c r="F20" s="43">
        <v>6.4380866077136103</v>
      </c>
      <c r="G20" s="43">
        <v>7.17</v>
      </c>
      <c r="H20" s="43">
        <f>'Додаток 3_ТЕ_населення з ВКО'!H20</f>
        <v>7.17</v>
      </c>
    </row>
    <row r="21" spans="1:10" ht="17.25" customHeight="1" x14ac:dyDescent="0.25">
      <c r="A21" s="34" t="s">
        <v>37</v>
      </c>
      <c r="B21" s="35" t="s">
        <v>38</v>
      </c>
      <c r="C21" s="36"/>
      <c r="D21" s="53">
        <f>SUM(D22:D24)+D28</f>
        <v>0.92</v>
      </c>
      <c r="E21" s="54">
        <f>SUM(E22:E24)+E28</f>
        <v>1.24</v>
      </c>
      <c r="F21" s="55">
        <v>1.6146408115333359</v>
      </c>
      <c r="G21" s="55">
        <v>1.94</v>
      </c>
      <c r="H21" s="43">
        <f>'Додаток 3_ТЕ_населення з ВКО'!H21</f>
        <v>1.94</v>
      </c>
    </row>
    <row r="22" spans="1:10" ht="15.75" customHeight="1" x14ac:dyDescent="0.25">
      <c r="A22" s="44" t="s">
        <v>39</v>
      </c>
      <c r="B22" s="40" t="s">
        <v>40</v>
      </c>
      <c r="C22" s="36"/>
      <c r="D22" s="41">
        <v>0.76</v>
      </c>
      <c r="E22" s="42">
        <v>1.03</v>
      </c>
      <c r="F22" s="43">
        <v>1.4163790536969945</v>
      </c>
      <c r="G22" s="43">
        <v>1.58</v>
      </c>
      <c r="H22" s="43">
        <f>'Додаток 3_ТЕ_населення з ВКО'!H22</f>
        <v>1.58</v>
      </c>
    </row>
    <row r="23" spans="1:10" ht="17.25" customHeight="1" x14ac:dyDescent="0.25">
      <c r="A23" s="44" t="s">
        <v>41</v>
      </c>
      <c r="B23" s="40" t="s">
        <v>42</v>
      </c>
      <c r="C23" s="36"/>
      <c r="D23" s="41">
        <v>0.05</v>
      </c>
      <c r="E23" s="42">
        <v>0.05</v>
      </c>
      <c r="F23" s="43">
        <v>5.5492783277411306E-2</v>
      </c>
      <c r="G23" s="43">
        <v>0.16</v>
      </c>
      <c r="H23" s="43">
        <f>'Додаток 3_ТЕ_населення з ВКО'!H23</f>
        <v>0.16</v>
      </c>
    </row>
    <row r="24" spans="1:10" ht="27.75" customHeight="1" x14ac:dyDescent="0.25">
      <c r="A24" s="44" t="s">
        <v>43</v>
      </c>
      <c r="B24" s="40" t="s">
        <v>44</v>
      </c>
      <c r="C24" s="36"/>
      <c r="D24" s="41">
        <v>0</v>
      </c>
      <c r="E24" s="42">
        <v>0</v>
      </c>
      <c r="F24" s="43">
        <v>0</v>
      </c>
      <c r="G24" s="43">
        <v>0</v>
      </c>
      <c r="H24" s="43">
        <f>'Додаток 3_ТЕ_населення з ВКО'!H24</f>
        <v>0</v>
      </c>
    </row>
    <row r="25" spans="1:10" ht="18" customHeight="1" x14ac:dyDescent="0.25">
      <c r="A25" s="44" t="s">
        <v>45</v>
      </c>
      <c r="B25" s="56" t="s">
        <v>46</v>
      </c>
      <c r="C25" s="36"/>
      <c r="D25" s="37">
        <v>0</v>
      </c>
      <c r="E25" s="38">
        <v>0</v>
      </c>
      <c r="F25" s="39">
        <v>0</v>
      </c>
      <c r="G25" s="39">
        <v>0</v>
      </c>
      <c r="H25" s="43">
        <f>'Додаток 3_ТЕ_населення з ВКО'!H25</f>
        <v>0</v>
      </c>
    </row>
    <row r="26" spans="1:10" ht="37.5" customHeight="1" x14ac:dyDescent="0.25">
      <c r="A26" s="57" t="s">
        <v>47</v>
      </c>
      <c r="B26" s="40" t="s">
        <v>48</v>
      </c>
      <c r="C26" s="36"/>
      <c r="D26" s="37"/>
      <c r="E26" s="38">
        <v>0</v>
      </c>
      <c r="F26" s="39">
        <v>0</v>
      </c>
      <c r="G26" s="39">
        <v>0</v>
      </c>
      <c r="H26" s="43">
        <f>'Додаток 3_ТЕ_населення з ВКО'!H26</f>
        <v>0</v>
      </c>
    </row>
    <row r="27" spans="1:10" ht="18" customHeight="1" x14ac:dyDescent="0.25">
      <c r="A27" s="57" t="s">
        <v>49</v>
      </c>
      <c r="B27" s="56" t="s">
        <v>46</v>
      </c>
      <c r="C27" s="36"/>
      <c r="D27" s="37"/>
      <c r="E27" s="38">
        <v>0</v>
      </c>
      <c r="F27" s="39">
        <v>0</v>
      </c>
      <c r="G27" s="39">
        <v>0</v>
      </c>
      <c r="H27" s="43">
        <f>'Додаток 3_ТЕ_населення з ВКО'!H27</f>
        <v>0</v>
      </c>
    </row>
    <row r="28" spans="1:10" ht="18.75" customHeight="1" x14ac:dyDescent="0.25">
      <c r="A28" s="44" t="s">
        <v>50</v>
      </c>
      <c r="B28" s="40" t="s">
        <v>51</v>
      </c>
      <c r="C28" s="36"/>
      <c r="D28" s="41">
        <v>0.11</v>
      </c>
      <c r="E28" s="42">
        <v>0.16</v>
      </c>
      <c r="F28" s="43">
        <v>0.13276897455893016</v>
      </c>
      <c r="G28" s="43">
        <v>0.2</v>
      </c>
      <c r="H28" s="43">
        <f>'Додаток 3_ТЕ_населення з ВКО'!H28</f>
        <v>0.2</v>
      </c>
    </row>
    <row r="29" spans="1:10" ht="17.25" customHeight="1" x14ac:dyDescent="0.25">
      <c r="A29" s="34" t="s">
        <v>52</v>
      </c>
      <c r="B29" s="35" t="s">
        <v>53</v>
      </c>
      <c r="C29" s="36"/>
      <c r="D29" s="41">
        <f>SUM(D30:D32)</f>
        <v>0</v>
      </c>
      <c r="E29" s="42">
        <f>SUM(E30:E32)</f>
        <v>0</v>
      </c>
      <c r="F29" s="43">
        <v>0</v>
      </c>
      <c r="G29" s="43">
        <v>0</v>
      </c>
      <c r="H29" s="43">
        <f>SUM(H30:H32)</f>
        <v>0</v>
      </c>
    </row>
    <row r="30" spans="1:10" ht="14.25" customHeight="1" x14ac:dyDescent="0.25">
      <c r="A30" s="58" t="s">
        <v>54</v>
      </c>
      <c r="B30" s="40" t="s">
        <v>55</v>
      </c>
      <c r="C30" s="36"/>
      <c r="D30" s="41"/>
      <c r="E30" s="42"/>
      <c r="F30" s="43"/>
      <c r="G30" s="43"/>
      <c r="H30" s="43"/>
    </row>
    <row r="31" spans="1:10" ht="21" customHeight="1" x14ac:dyDescent="0.25">
      <c r="A31" s="59" t="s">
        <v>56</v>
      </c>
      <c r="B31" s="40" t="s">
        <v>40</v>
      </c>
      <c r="C31" s="36"/>
      <c r="D31" s="41"/>
      <c r="E31" s="42"/>
      <c r="F31" s="43"/>
      <c r="G31" s="43"/>
      <c r="H31" s="43"/>
    </row>
    <row r="32" spans="1:10" ht="17.25" customHeight="1" x14ac:dyDescent="0.25">
      <c r="A32" s="59" t="s">
        <v>57</v>
      </c>
      <c r="B32" s="40" t="s">
        <v>58</v>
      </c>
      <c r="C32" s="36"/>
      <c r="D32" s="41"/>
      <c r="E32" s="42"/>
      <c r="F32" s="43"/>
      <c r="G32" s="43"/>
      <c r="H32" s="43"/>
    </row>
    <row r="33" spans="1:8" ht="18" customHeight="1" x14ac:dyDescent="0.25">
      <c r="A33" s="60">
        <v>2</v>
      </c>
      <c r="B33" s="61" t="s">
        <v>59</v>
      </c>
      <c r="C33" s="36"/>
      <c r="D33" s="41">
        <f>SUM(D34:D36)</f>
        <v>0</v>
      </c>
      <c r="E33" s="42">
        <f>SUM(E34:E36)</f>
        <v>0</v>
      </c>
      <c r="F33" s="43">
        <v>0</v>
      </c>
      <c r="G33" s="43">
        <v>0</v>
      </c>
      <c r="H33" s="43">
        <f>SUM(H34:H36)</f>
        <v>0</v>
      </c>
    </row>
    <row r="34" spans="1:8" ht="16.5" customHeight="1" x14ac:dyDescent="0.25">
      <c r="A34" s="58" t="s">
        <v>60</v>
      </c>
      <c r="B34" s="62" t="s">
        <v>55</v>
      </c>
      <c r="C34" s="36"/>
      <c r="D34" s="41"/>
      <c r="E34" s="42"/>
      <c r="F34" s="43"/>
      <c r="G34" s="43"/>
      <c r="H34" s="43"/>
    </row>
    <row r="35" spans="1:8" ht="18.75" customHeight="1" x14ac:dyDescent="0.25">
      <c r="A35" s="58" t="s">
        <v>61</v>
      </c>
      <c r="B35" s="63" t="s">
        <v>40</v>
      </c>
      <c r="C35" s="36"/>
      <c r="D35" s="41"/>
      <c r="E35" s="42"/>
      <c r="F35" s="43"/>
      <c r="G35" s="43"/>
      <c r="H35" s="43"/>
    </row>
    <row r="36" spans="1:8" ht="17.25" customHeight="1" x14ac:dyDescent="0.25">
      <c r="A36" s="58" t="s">
        <v>62</v>
      </c>
      <c r="B36" s="62" t="s">
        <v>58</v>
      </c>
      <c r="C36" s="36"/>
      <c r="D36" s="41"/>
      <c r="E36" s="42"/>
      <c r="F36" s="43"/>
      <c r="G36" s="43"/>
      <c r="H36" s="43"/>
    </row>
    <row r="37" spans="1:8" ht="15.75" customHeight="1" x14ac:dyDescent="0.25">
      <c r="A37" s="34">
        <v>3</v>
      </c>
      <c r="B37" s="64" t="s">
        <v>63</v>
      </c>
      <c r="C37" s="36"/>
      <c r="D37" s="41">
        <f>SUM(D38:D40)</f>
        <v>0</v>
      </c>
      <c r="E37" s="42">
        <f>SUM(E38:E40)</f>
        <v>0</v>
      </c>
      <c r="F37" s="43">
        <v>0</v>
      </c>
      <c r="G37" s="43">
        <v>0</v>
      </c>
      <c r="H37" s="43">
        <f>SUM(H38:H40)</f>
        <v>0</v>
      </c>
    </row>
    <row r="38" spans="1:8" ht="13.5" customHeight="1" x14ac:dyDescent="0.25">
      <c r="A38" s="44" t="s">
        <v>64</v>
      </c>
      <c r="B38" s="62" t="s">
        <v>55</v>
      </c>
      <c r="C38" s="36"/>
      <c r="D38" s="41"/>
      <c r="E38" s="42"/>
      <c r="F38" s="43"/>
      <c r="G38" s="43"/>
      <c r="H38" s="43"/>
    </row>
    <row r="39" spans="1:8" ht="16.5" customHeight="1" x14ac:dyDescent="0.25">
      <c r="A39" s="44" t="s">
        <v>65</v>
      </c>
      <c r="B39" s="63" t="s">
        <v>40</v>
      </c>
      <c r="C39" s="36"/>
      <c r="D39" s="41"/>
      <c r="E39" s="42"/>
      <c r="F39" s="43"/>
      <c r="G39" s="43"/>
      <c r="H39" s="43"/>
    </row>
    <row r="40" spans="1:8" ht="15.75" customHeight="1" x14ac:dyDescent="0.25">
      <c r="A40" s="44" t="s">
        <v>66</v>
      </c>
      <c r="B40" s="62" t="s">
        <v>58</v>
      </c>
      <c r="C40" s="36"/>
      <c r="D40" s="41"/>
      <c r="E40" s="42"/>
      <c r="F40" s="43"/>
      <c r="G40" s="43"/>
      <c r="H40" s="43"/>
    </row>
    <row r="41" spans="1:8" ht="18.75" customHeight="1" x14ac:dyDescent="0.25">
      <c r="A41" s="34">
        <v>4</v>
      </c>
      <c r="B41" s="65" t="s">
        <v>67</v>
      </c>
      <c r="C41" s="36"/>
      <c r="D41" s="41"/>
      <c r="E41" s="42"/>
      <c r="F41" s="43"/>
      <c r="G41" s="43"/>
      <c r="H41" s="43"/>
    </row>
    <row r="42" spans="1:8" ht="18" customHeight="1" x14ac:dyDescent="0.25">
      <c r="A42" s="34">
        <v>5</v>
      </c>
      <c r="B42" s="65" t="s">
        <v>68</v>
      </c>
      <c r="C42" s="36"/>
      <c r="D42" s="41"/>
      <c r="E42" s="42"/>
      <c r="F42" s="43"/>
      <c r="G42" s="43"/>
      <c r="H42" s="43"/>
    </row>
    <row r="43" spans="1:8" ht="18" customHeight="1" x14ac:dyDescent="0.25">
      <c r="A43" s="34">
        <v>6</v>
      </c>
      <c r="B43" s="64" t="s">
        <v>69</v>
      </c>
      <c r="C43" s="36"/>
      <c r="D43" s="46">
        <f>D8+D33+D37+D41+D42</f>
        <v>1635.45</v>
      </c>
      <c r="E43" s="47">
        <f>E8+E33+E37+E41+E42</f>
        <v>1739.2600000000002</v>
      </c>
      <c r="F43" s="48">
        <f>F8+F33+F37+F41+F42</f>
        <v>2214.4327996101192</v>
      </c>
      <c r="G43" s="48">
        <f>G8+G33+G37+G41+G42</f>
        <v>2350.5300000000002</v>
      </c>
      <c r="H43" s="48">
        <f>H8+H33+H37+H41+H42</f>
        <v>2466.34</v>
      </c>
    </row>
    <row r="44" spans="1:8" ht="12.75" customHeight="1" x14ac:dyDescent="0.25">
      <c r="A44" s="34">
        <v>7</v>
      </c>
      <c r="B44" s="66" t="s">
        <v>70</v>
      </c>
      <c r="C44" s="36"/>
      <c r="D44" s="41"/>
      <c r="E44" s="42"/>
      <c r="F44" s="43"/>
      <c r="G44" s="43"/>
      <c r="H44" s="43"/>
    </row>
    <row r="45" spans="1:8" ht="18" customHeight="1" x14ac:dyDescent="0.25">
      <c r="A45" s="34">
        <v>8</v>
      </c>
      <c r="B45" s="67" t="s">
        <v>71</v>
      </c>
      <c r="C45" s="36"/>
      <c r="D45" s="41">
        <v>-0.27</v>
      </c>
      <c r="E45" s="42">
        <v>0</v>
      </c>
      <c r="F45" s="43">
        <v>0</v>
      </c>
      <c r="G45" s="43">
        <v>0</v>
      </c>
      <c r="H45" s="43">
        <v>0</v>
      </c>
    </row>
    <row r="46" spans="1:8" ht="17.25" customHeight="1" x14ac:dyDescent="0.25">
      <c r="A46" s="34">
        <v>9</v>
      </c>
      <c r="B46" s="68" t="s">
        <v>72</v>
      </c>
      <c r="C46" s="36"/>
      <c r="D46" s="46">
        <f>(D51+D50)/0.82</f>
        <v>0.23170731707317074</v>
      </c>
      <c r="E46" s="47">
        <f>(E51+E50)/0.82</f>
        <v>0.31024390243902444</v>
      </c>
      <c r="F46" s="48">
        <f>(F51+F50)/0.82</f>
        <v>0.41428290781068178</v>
      </c>
      <c r="G46" s="48">
        <f>(G51+G50)/0.82-0.01</f>
        <v>0.465609756097561</v>
      </c>
      <c r="H46" s="48">
        <f>ROUNDDOWN((H51+H50)/0.82,2)</f>
        <v>0.47</v>
      </c>
    </row>
    <row r="47" spans="1:8" ht="17.25" customHeight="1" x14ac:dyDescent="0.25">
      <c r="A47" s="58" t="s">
        <v>73</v>
      </c>
      <c r="B47" s="62" t="s">
        <v>74</v>
      </c>
      <c r="C47" s="36"/>
      <c r="D47" s="37">
        <f>D46*0.18</f>
        <v>4.1707317073170734E-2</v>
      </c>
      <c r="E47" s="38">
        <f>E46*0.18</f>
        <v>5.5843902439024401E-2</v>
      </c>
      <c r="F47" s="39">
        <f>F46*0.18</f>
        <v>7.4570923405922723E-2</v>
      </c>
      <c r="G47" s="39">
        <f>G46*0.18</f>
        <v>8.3809756097560972E-2</v>
      </c>
      <c r="H47" s="39">
        <f>ROUND(H46*0.18,2)</f>
        <v>0.08</v>
      </c>
    </row>
    <row r="48" spans="1:8" ht="18" customHeight="1" x14ac:dyDescent="0.25">
      <c r="A48" s="58" t="s">
        <v>75</v>
      </c>
      <c r="B48" s="62" t="s">
        <v>76</v>
      </c>
      <c r="C48" s="36"/>
      <c r="D48" s="37"/>
      <c r="E48" s="38"/>
      <c r="F48" s="39"/>
      <c r="G48" s="39"/>
      <c r="H48" s="39"/>
    </row>
    <row r="49" spans="1:20" ht="30" customHeight="1" x14ac:dyDescent="0.25">
      <c r="A49" s="58" t="s">
        <v>77</v>
      </c>
      <c r="B49" s="62" t="s">
        <v>78</v>
      </c>
      <c r="C49" s="36"/>
      <c r="D49" s="37"/>
      <c r="E49" s="38"/>
      <c r="F49" s="39"/>
      <c r="G49" s="39"/>
      <c r="H49" s="39"/>
    </row>
    <row r="50" spans="1:20" ht="18" customHeight="1" x14ac:dyDescent="0.25">
      <c r="A50" s="58" t="s">
        <v>79</v>
      </c>
      <c r="B50" s="62" t="s">
        <v>80</v>
      </c>
      <c r="C50" s="36"/>
      <c r="D50" s="37">
        <v>0.19</v>
      </c>
      <c r="E50" s="38">
        <f>6.36*0.04</f>
        <v>0.25440000000000002</v>
      </c>
      <c r="F50" s="39">
        <f>'Додаток 3_ТЕ_населення з ВКО'!F51</f>
        <v>0.33971198440475903</v>
      </c>
      <c r="G50" s="39">
        <f>'Додаток 3_ТЕ_населення з ВКО'!G51</f>
        <v>0.39</v>
      </c>
      <c r="H50" s="39">
        <f>'Додаток 3_ТЕ_населення з ВКО'!H51</f>
        <v>0.39</v>
      </c>
    </row>
    <row r="51" spans="1:20" ht="18" customHeight="1" x14ac:dyDescent="0.25">
      <c r="A51" s="58" t="s">
        <v>81</v>
      </c>
      <c r="B51" s="62" t="s">
        <v>82</v>
      </c>
      <c r="C51" s="36"/>
      <c r="D51" s="37"/>
      <c r="E51" s="38"/>
      <c r="F51" s="39"/>
      <c r="G51" s="39"/>
      <c r="H51" s="39"/>
    </row>
    <row r="52" spans="1:20" ht="34.5" customHeight="1" x14ac:dyDescent="0.25">
      <c r="A52" s="34">
        <v>10</v>
      </c>
      <c r="B52" s="69" t="s">
        <v>83</v>
      </c>
      <c r="C52" s="36"/>
      <c r="D52" s="46">
        <f>D43+D45+D46</f>
        <v>1635.4117073170733</v>
      </c>
      <c r="E52" s="47">
        <f>E43+E45+E46</f>
        <v>1739.5702439024392</v>
      </c>
      <c r="F52" s="70">
        <f>ROUND(F43+F45+F46,2)-0.01</f>
        <v>2214.8399999999997</v>
      </c>
      <c r="G52" s="70">
        <f>ROUND(G43+G45+G46,2)</f>
        <v>2351</v>
      </c>
      <c r="H52" s="70">
        <f>ROUND(H43+H45+H46,2)</f>
        <v>2466.81</v>
      </c>
      <c r="I52" s="71"/>
    </row>
    <row r="53" spans="1:20" ht="17.25" customHeight="1" x14ac:dyDescent="0.25">
      <c r="A53" s="72">
        <v>11</v>
      </c>
      <c r="B53" s="64" t="s">
        <v>84</v>
      </c>
      <c r="C53" s="36"/>
      <c r="D53" s="37">
        <f>D52*0.2</f>
        <v>327.08234146341465</v>
      </c>
      <c r="E53" s="38">
        <f>E52*0.2</f>
        <v>347.91404878048786</v>
      </c>
      <c r="F53" s="39">
        <f>F52*0.2</f>
        <v>442.96799999999996</v>
      </c>
      <c r="G53" s="39">
        <f>G52*0.2</f>
        <v>470.20000000000005</v>
      </c>
      <c r="H53" s="39">
        <f>H52*0.2</f>
        <v>493.36200000000002</v>
      </c>
    </row>
    <row r="54" spans="1:20" ht="30" customHeight="1" thickBot="1" x14ac:dyDescent="0.3">
      <c r="A54" s="73">
        <v>12</v>
      </c>
      <c r="B54" s="74" t="s">
        <v>85</v>
      </c>
      <c r="C54" s="75"/>
      <c r="D54" s="76">
        <f>D52+D53</f>
        <v>1962.4940487804879</v>
      </c>
      <c r="E54" s="77">
        <f>E52+E53</f>
        <v>2087.4842926829269</v>
      </c>
      <c r="F54" s="78">
        <f>F52+F53</f>
        <v>2657.8079999999995</v>
      </c>
      <c r="G54" s="78">
        <f>G52+G53</f>
        <v>2821.2</v>
      </c>
      <c r="H54" s="78">
        <f>H52+H53</f>
        <v>2960.172</v>
      </c>
    </row>
    <row r="55" spans="1:20" ht="53.25" customHeight="1" x14ac:dyDescent="0.25">
      <c r="A55" s="79" t="s">
        <v>86</v>
      </c>
      <c r="B55" s="79"/>
      <c r="C55" s="79"/>
      <c r="D55" s="79"/>
      <c r="E55" s="79"/>
      <c r="F55" s="80"/>
      <c r="G55" s="79"/>
      <c r="H55" s="79"/>
    </row>
    <row r="56" spans="1:20" ht="18.75" x14ac:dyDescent="0.25">
      <c r="A56" s="81"/>
      <c r="B56" s="82" t="s">
        <v>87</v>
      </c>
      <c r="C56" s="80"/>
      <c r="D56" s="80"/>
      <c r="E56" s="80"/>
      <c r="F56" s="83"/>
      <c r="G56" s="80"/>
      <c r="H56" s="80" t="s">
        <v>88</v>
      </c>
      <c r="I56" s="84"/>
      <c r="J56" s="85"/>
      <c r="K56" s="85"/>
      <c r="L56" s="86"/>
      <c r="M56" s="86"/>
      <c r="N56" s="86"/>
      <c r="O56" s="87"/>
      <c r="P56" s="88"/>
      <c r="Q56" s="88"/>
      <c r="R56" s="81"/>
      <c r="S56" s="81"/>
      <c r="T56" s="81"/>
    </row>
    <row r="57" spans="1:20" ht="15.75" customHeight="1" x14ac:dyDescent="0.25">
      <c r="A57" s="81"/>
      <c r="B57" s="89" t="s">
        <v>89</v>
      </c>
      <c r="C57" s="90" t="s">
        <v>90</v>
      </c>
      <c r="D57" s="83"/>
      <c r="E57" s="83"/>
      <c r="G57" s="83"/>
      <c r="H57" s="83" t="s">
        <v>91</v>
      </c>
      <c r="I57" s="91"/>
      <c r="J57" s="92"/>
      <c r="K57" s="93"/>
      <c r="L57" s="86"/>
      <c r="M57" s="86"/>
      <c r="N57" s="86"/>
      <c r="O57" s="87"/>
      <c r="P57" s="88"/>
      <c r="Q57" s="88"/>
      <c r="R57" s="81"/>
      <c r="S57" s="81"/>
      <c r="T57" s="81"/>
    </row>
  </sheetData>
  <mergeCells count="8">
    <mergeCell ref="O56:Q56"/>
    <mergeCell ref="O57:Q57"/>
    <mergeCell ref="D1:H1"/>
    <mergeCell ref="A2:H2"/>
    <mergeCell ref="B3:H3"/>
    <mergeCell ref="A4:A6"/>
    <mergeCell ref="B4:B6"/>
    <mergeCell ref="D4:H4"/>
  </mergeCells>
  <pageMargins left="0.70866141732283472" right="0.11811023622047245" top="0.35433070866141736" bottom="0.15748031496062992" header="0.11811023622047245" footer="0.11811023622047245"/>
  <pageSetup paperSize="9" scale="6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792F5-33E7-497C-AB73-AB3825177053}">
  <sheetPr>
    <tabColor theme="4" tint="-0.499984740745262"/>
    <pageSetUpPr fitToPage="1"/>
  </sheetPr>
  <dimension ref="A1:W57"/>
  <sheetViews>
    <sheetView showZeros="0" view="pageBreakPreview" zoomScale="75" zoomScaleNormal="100" zoomScaleSheetLayoutView="75" workbookViewId="0">
      <pane xSplit="3" ySplit="7" topLeftCell="D20" activePane="bottomRight" state="frozen"/>
      <selection activeCell="H47" sqref="H47"/>
      <selection pane="topRight" activeCell="H47" sqref="H47"/>
      <selection pane="bottomLeft" activeCell="H47" sqref="H47"/>
      <selection pane="bottomRight" activeCell="H47" sqref="H47"/>
    </sheetView>
  </sheetViews>
  <sheetFormatPr defaultRowHeight="15.75" x14ac:dyDescent="0.25"/>
  <cols>
    <col min="2" max="2" width="47.75" customWidth="1"/>
    <col min="3" max="3" width="18" hidden="1" customWidth="1"/>
    <col min="4" max="5" width="15.5" customWidth="1"/>
    <col min="6" max="6" width="13" customWidth="1"/>
    <col min="7" max="7" width="19" hidden="1" customWidth="1"/>
    <col min="8" max="9" width="16.875" customWidth="1"/>
    <col min="10" max="10" width="12.875" customWidth="1"/>
    <col min="11" max="11" width="18.375" hidden="1" customWidth="1"/>
    <col min="12" max="13" width="15.25" customWidth="1"/>
    <col min="14" max="14" width="14.75" customWidth="1"/>
    <col min="258" max="258" width="47.75" customWidth="1"/>
    <col min="259" max="259" width="0" hidden="1" customWidth="1"/>
    <col min="260" max="261" width="15.5" customWidth="1"/>
    <col min="262" max="262" width="13" customWidth="1"/>
    <col min="263" max="263" width="0" hidden="1" customWidth="1"/>
    <col min="264" max="265" width="16.875" customWidth="1"/>
    <col min="266" max="266" width="12.875" customWidth="1"/>
    <col min="267" max="267" width="0" hidden="1" customWidth="1"/>
    <col min="268" max="269" width="15.25" customWidth="1"/>
    <col min="270" max="270" width="14.75" customWidth="1"/>
    <col min="514" max="514" width="47.75" customWidth="1"/>
    <col min="515" max="515" width="0" hidden="1" customWidth="1"/>
    <col min="516" max="517" width="15.5" customWidth="1"/>
    <col min="518" max="518" width="13" customWidth="1"/>
    <col min="519" max="519" width="0" hidden="1" customWidth="1"/>
    <col min="520" max="521" width="16.875" customWidth="1"/>
    <col min="522" max="522" width="12.875" customWidth="1"/>
    <col min="523" max="523" width="0" hidden="1" customWidth="1"/>
    <col min="524" max="525" width="15.25" customWidth="1"/>
    <col min="526" max="526" width="14.75" customWidth="1"/>
    <col min="770" max="770" width="47.75" customWidth="1"/>
    <col min="771" max="771" width="0" hidden="1" customWidth="1"/>
    <col min="772" max="773" width="15.5" customWidth="1"/>
    <col min="774" max="774" width="13" customWidth="1"/>
    <col min="775" max="775" width="0" hidden="1" customWidth="1"/>
    <col min="776" max="777" width="16.875" customWidth="1"/>
    <col min="778" max="778" width="12.875" customWidth="1"/>
    <col min="779" max="779" width="0" hidden="1" customWidth="1"/>
    <col min="780" max="781" width="15.25" customWidth="1"/>
    <col min="782" max="782" width="14.75" customWidth="1"/>
    <col min="1026" max="1026" width="47.75" customWidth="1"/>
    <col min="1027" max="1027" width="0" hidden="1" customWidth="1"/>
    <col min="1028" max="1029" width="15.5" customWidth="1"/>
    <col min="1030" max="1030" width="13" customWidth="1"/>
    <col min="1031" max="1031" width="0" hidden="1" customWidth="1"/>
    <col min="1032" max="1033" width="16.875" customWidth="1"/>
    <col min="1034" max="1034" width="12.875" customWidth="1"/>
    <col min="1035" max="1035" width="0" hidden="1" customWidth="1"/>
    <col min="1036" max="1037" width="15.25" customWidth="1"/>
    <col min="1038" max="1038" width="14.75" customWidth="1"/>
    <col min="1282" max="1282" width="47.75" customWidth="1"/>
    <col min="1283" max="1283" width="0" hidden="1" customWidth="1"/>
    <col min="1284" max="1285" width="15.5" customWidth="1"/>
    <col min="1286" max="1286" width="13" customWidth="1"/>
    <col min="1287" max="1287" width="0" hidden="1" customWidth="1"/>
    <col min="1288" max="1289" width="16.875" customWidth="1"/>
    <col min="1290" max="1290" width="12.875" customWidth="1"/>
    <col min="1291" max="1291" width="0" hidden="1" customWidth="1"/>
    <col min="1292" max="1293" width="15.25" customWidth="1"/>
    <col min="1294" max="1294" width="14.75" customWidth="1"/>
    <col min="1538" max="1538" width="47.75" customWidth="1"/>
    <col min="1539" max="1539" width="0" hidden="1" customWidth="1"/>
    <col min="1540" max="1541" width="15.5" customWidth="1"/>
    <col min="1542" max="1542" width="13" customWidth="1"/>
    <col min="1543" max="1543" width="0" hidden="1" customWidth="1"/>
    <col min="1544" max="1545" width="16.875" customWidth="1"/>
    <col min="1546" max="1546" width="12.875" customWidth="1"/>
    <col min="1547" max="1547" width="0" hidden="1" customWidth="1"/>
    <col min="1548" max="1549" width="15.25" customWidth="1"/>
    <col min="1550" max="1550" width="14.75" customWidth="1"/>
    <col min="1794" max="1794" width="47.75" customWidth="1"/>
    <col min="1795" max="1795" width="0" hidden="1" customWidth="1"/>
    <col min="1796" max="1797" width="15.5" customWidth="1"/>
    <col min="1798" max="1798" width="13" customWidth="1"/>
    <col min="1799" max="1799" width="0" hidden="1" customWidth="1"/>
    <col min="1800" max="1801" width="16.875" customWidth="1"/>
    <col min="1802" max="1802" width="12.875" customWidth="1"/>
    <col min="1803" max="1803" width="0" hidden="1" customWidth="1"/>
    <col min="1804" max="1805" width="15.25" customWidth="1"/>
    <col min="1806" max="1806" width="14.75" customWidth="1"/>
    <col min="2050" max="2050" width="47.75" customWidth="1"/>
    <col min="2051" max="2051" width="0" hidden="1" customWidth="1"/>
    <col min="2052" max="2053" width="15.5" customWidth="1"/>
    <col min="2054" max="2054" width="13" customWidth="1"/>
    <col min="2055" max="2055" width="0" hidden="1" customWidth="1"/>
    <col min="2056" max="2057" width="16.875" customWidth="1"/>
    <col min="2058" max="2058" width="12.875" customWidth="1"/>
    <col min="2059" max="2059" width="0" hidden="1" customWidth="1"/>
    <col min="2060" max="2061" width="15.25" customWidth="1"/>
    <col min="2062" max="2062" width="14.75" customWidth="1"/>
    <col min="2306" max="2306" width="47.75" customWidth="1"/>
    <col min="2307" max="2307" width="0" hidden="1" customWidth="1"/>
    <col min="2308" max="2309" width="15.5" customWidth="1"/>
    <col min="2310" max="2310" width="13" customWidth="1"/>
    <col min="2311" max="2311" width="0" hidden="1" customWidth="1"/>
    <col min="2312" max="2313" width="16.875" customWidth="1"/>
    <col min="2314" max="2314" width="12.875" customWidth="1"/>
    <col min="2315" max="2315" width="0" hidden="1" customWidth="1"/>
    <col min="2316" max="2317" width="15.25" customWidth="1"/>
    <col min="2318" max="2318" width="14.75" customWidth="1"/>
    <col min="2562" max="2562" width="47.75" customWidth="1"/>
    <col min="2563" max="2563" width="0" hidden="1" customWidth="1"/>
    <col min="2564" max="2565" width="15.5" customWidth="1"/>
    <col min="2566" max="2566" width="13" customWidth="1"/>
    <col min="2567" max="2567" width="0" hidden="1" customWidth="1"/>
    <col min="2568" max="2569" width="16.875" customWidth="1"/>
    <col min="2570" max="2570" width="12.875" customWidth="1"/>
    <col min="2571" max="2571" width="0" hidden="1" customWidth="1"/>
    <col min="2572" max="2573" width="15.25" customWidth="1"/>
    <col min="2574" max="2574" width="14.75" customWidth="1"/>
    <col min="2818" max="2818" width="47.75" customWidth="1"/>
    <col min="2819" max="2819" width="0" hidden="1" customWidth="1"/>
    <col min="2820" max="2821" width="15.5" customWidth="1"/>
    <col min="2822" max="2822" width="13" customWidth="1"/>
    <col min="2823" max="2823" width="0" hidden="1" customWidth="1"/>
    <col min="2824" max="2825" width="16.875" customWidth="1"/>
    <col min="2826" max="2826" width="12.875" customWidth="1"/>
    <col min="2827" max="2827" width="0" hidden="1" customWidth="1"/>
    <col min="2828" max="2829" width="15.25" customWidth="1"/>
    <col min="2830" max="2830" width="14.75" customWidth="1"/>
    <col min="3074" max="3074" width="47.75" customWidth="1"/>
    <col min="3075" max="3075" width="0" hidden="1" customWidth="1"/>
    <col min="3076" max="3077" width="15.5" customWidth="1"/>
    <col min="3078" max="3078" width="13" customWidth="1"/>
    <col min="3079" max="3079" width="0" hidden="1" customWidth="1"/>
    <col min="3080" max="3081" width="16.875" customWidth="1"/>
    <col min="3082" max="3082" width="12.875" customWidth="1"/>
    <col min="3083" max="3083" width="0" hidden="1" customWidth="1"/>
    <col min="3084" max="3085" width="15.25" customWidth="1"/>
    <col min="3086" max="3086" width="14.75" customWidth="1"/>
    <col min="3330" max="3330" width="47.75" customWidth="1"/>
    <col min="3331" max="3331" width="0" hidden="1" customWidth="1"/>
    <col min="3332" max="3333" width="15.5" customWidth="1"/>
    <col min="3334" max="3334" width="13" customWidth="1"/>
    <col min="3335" max="3335" width="0" hidden="1" customWidth="1"/>
    <col min="3336" max="3337" width="16.875" customWidth="1"/>
    <col min="3338" max="3338" width="12.875" customWidth="1"/>
    <col min="3339" max="3339" width="0" hidden="1" customWidth="1"/>
    <col min="3340" max="3341" width="15.25" customWidth="1"/>
    <col min="3342" max="3342" width="14.75" customWidth="1"/>
    <col min="3586" max="3586" width="47.75" customWidth="1"/>
    <col min="3587" max="3587" width="0" hidden="1" customWidth="1"/>
    <col min="3588" max="3589" width="15.5" customWidth="1"/>
    <col min="3590" max="3590" width="13" customWidth="1"/>
    <col min="3591" max="3591" width="0" hidden="1" customWidth="1"/>
    <col min="3592" max="3593" width="16.875" customWidth="1"/>
    <col min="3594" max="3594" width="12.875" customWidth="1"/>
    <col min="3595" max="3595" width="0" hidden="1" customWidth="1"/>
    <col min="3596" max="3597" width="15.25" customWidth="1"/>
    <col min="3598" max="3598" width="14.75" customWidth="1"/>
    <col min="3842" max="3842" width="47.75" customWidth="1"/>
    <col min="3843" max="3843" width="0" hidden="1" customWidth="1"/>
    <col min="3844" max="3845" width="15.5" customWidth="1"/>
    <col min="3846" max="3846" width="13" customWidth="1"/>
    <col min="3847" max="3847" width="0" hidden="1" customWidth="1"/>
    <col min="3848" max="3849" width="16.875" customWidth="1"/>
    <col min="3850" max="3850" width="12.875" customWidth="1"/>
    <col min="3851" max="3851" width="0" hidden="1" customWidth="1"/>
    <col min="3852" max="3853" width="15.25" customWidth="1"/>
    <col min="3854" max="3854" width="14.75" customWidth="1"/>
    <col min="4098" max="4098" width="47.75" customWidth="1"/>
    <col min="4099" max="4099" width="0" hidden="1" customWidth="1"/>
    <col min="4100" max="4101" width="15.5" customWidth="1"/>
    <col min="4102" max="4102" width="13" customWidth="1"/>
    <col min="4103" max="4103" width="0" hidden="1" customWidth="1"/>
    <col min="4104" max="4105" width="16.875" customWidth="1"/>
    <col min="4106" max="4106" width="12.875" customWidth="1"/>
    <col min="4107" max="4107" width="0" hidden="1" customWidth="1"/>
    <col min="4108" max="4109" width="15.25" customWidth="1"/>
    <col min="4110" max="4110" width="14.75" customWidth="1"/>
    <col min="4354" max="4354" width="47.75" customWidth="1"/>
    <col min="4355" max="4355" width="0" hidden="1" customWidth="1"/>
    <col min="4356" max="4357" width="15.5" customWidth="1"/>
    <col min="4358" max="4358" width="13" customWidth="1"/>
    <col min="4359" max="4359" width="0" hidden="1" customWidth="1"/>
    <col min="4360" max="4361" width="16.875" customWidth="1"/>
    <col min="4362" max="4362" width="12.875" customWidth="1"/>
    <col min="4363" max="4363" width="0" hidden="1" customWidth="1"/>
    <col min="4364" max="4365" width="15.25" customWidth="1"/>
    <col min="4366" max="4366" width="14.75" customWidth="1"/>
    <col min="4610" max="4610" width="47.75" customWidth="1"/>
    <col min="4611" max="4611" width="0" hidden="1" customWidth="1"/>
    <col min="4612" max="4613" width="15.5" customWidth="1"/>
    <col min="4614" max="4614" width="13" customWidth="1"/>
    <col min="4615" max="4615" width="0" hidden="1" customWidth="1"/>
    <col min="4616" max="4617" width="16.875" customWidth="1"/>
    <col min="4618" max="4618" width="12.875" customWidth="1"/>
    <col min="4619" max="4619" width="0" hidden="1" customWidth="1"/>
    <col min="4620" max="4621" width="15.25" customWidth="1"/>
    <col min="4622" max="4622" width="14.75" customWidth="1"/>
    <col min="4866" max="4866" width="47.75" customWidth="1"/>
    <col min="4867" max="4867" width="0" hidden="1" customWidth="1"/>
    <col min="4868" max="4869" width="15.5" customWidth="1"/>
    <col min="4870" max="4870" width="13" customWidth="1"/>
    <col min="4871" max="4871" width="0" hidden="1" customWidth="1"/>
    <col min="4872" max="4873" width="16.875" customWidth="1"/>
    <col min="4874" max="4874" width="12.875" customWidth="1"/>
    <col min="4875" max="4875" width="0" hidden="1" customWidth="1"/>
    <col min="4876" max="4877" width="15.25" customWidth="1"/>
    <col min="4878" max="4878" width="14.75" customWidth="1"/>
    <col min="5122" max="5122" width="47.75" customWidth="1"/>
    <col min="5123" max="5123" width="0" hidden="1" customWidth="1"/>
    <col min="5124" max="5125" width="15.5" customWidth="1"/>
    <col min="5126" max="5126" width="13" customWidth="1"/>
    <col min="5127" max="5127" width="0" hidden="1" customWidth="1"/>
    <col min="5128" max="5129" width="16.875" customWidth="1"/>
    <col min="5130" max="5130" width="12.875" customWidth="1"/>
    <col min="5131" max="5131" width="0" hidden="1" customWidth="1"/>
    <col min="5132" max="5133" width="15.25" customWidth="1"/>
    <col min="5134" max="5134" width="14.75" customWidth="1"/>
    <col min="5378" max="5378" width="47.75" customWidth="1"/>
    <col min="5379" max="5379" width="0" hidden="1" customWidth="1"/>
    <col min="5380" max="5381" width="15.5" customWidth="1"/>
    <col min="5382" max="5382" width="13" customWidth="1"/>
    <col min="5383" max="5383" width="0" hidden="1" customWidth="1"/>
    <col min="5384" max="5385" width="16.875" customWidth="1"/>
    <col min="5386" max="5386" width="12.875" customWidth="1"/>
    <col min="5387" max="5387" width="0" hidden="1" customWidth="1"/>
    <col min="5388" max="5389" width="15.25" customWidth="1"/>
    <col min="5390" max="5390" width="14.75" customWidth="1"/>
    <col min="5634" max="5634" width="47.75" customWidth="1"/>
    <col min="5635" max="5635" width="0" hidden="1" customWidth="1"/>
    <col min="5636" max="5637" width="15.5" customWidth="1"/>
    <col min="5638" max="5638" width="13" customWidth="1"/>
    <col min="5639" max="5639" width="0" hidden="1" customWidth="1"/>
    <col min="5640" max="5641" width="16.875" customWidth="1"/>
    <col min="5642" max="5642" width="12.875" customWidth="1"/>
    <col min="5643" max="5643" width="0" hidden="1" customWidth="1"/>
    <col min="5644" max="5645" width="15.25" customWidth="1"/>
    <col min="5646" max="5646" width="14.75" customWidth="1"/>
    <col min="5890" max="5890" width="47.75" customWidth="1"/>
    <col min="5891" max="5891" width="0" hidden="1" customWidth="1"/>
    <col min="5892" max="5893" width="15.5" customWidth="1"/>
    <col min="5894" max="5894" width="13" customWidth="1"/>
    <col min="5895" max="5895" width="0" hidden="1" customWidth="1"/>
    <col min="5896" max="5897" width="16.875" customWidth="1"/>
    <col min="5898" max="5898" width="12.875" customWidth="1"/>
    <col min="5899" max="5899" width="0" hidden="1" customWidth="1"/>
    <col min="5900" max="5901" width="15.25" customWidth="1"/>
    <col min="5902" max="5902" width="14.75" customWidth="1"/>
    <col min="6146" max="6146" width="47.75" customWidth="1"/>
    <col min="6147" max="6147" width="0" hidden="1" customWidth="1"/>
    <col min="6148" max="6149" width="15.5" customWidth="1"/>
    <col min="6150" max="6150" width="13" customWidth="1"/>
    <col min="6151" max="6151" width="0" hidden="1" customWidth="1"/>
    <col min="6152" max="6153" width="16.875" customWidth="1"/>
    <col min="6154" max="6154" width="12.875" customWidth="1"/>
    <col min="6155" max="6155" width="0" hidden="1" customWidth="1"/>
    <col min="6156" max="6157" width="15.25" customWidth="1"/>
    <col min="6158" max="6158" width="14.75" customWidth="1"/>
    <col min="6402" max="6402" width="47.75" customWidth="1"/>
    <col min="6403" max="6403" width="0" hidden="1" customWidth="1"/>
    <col min="6404" max="6405" width="15.5" customWidth="1"/>
    <col min="6406" max="6406" width="13" customWidth="1"/>
    <col min="6407" max="6407" width="0" hidden="1" customWidth="1"/>
    <col min="6408" max="6409" width="16.875" customWidth="1"/>
    <col min="6410" max="6410" width="12.875" customWidth="1"/>
    <col min="6411" max="6411" width="0" hidden="1" customWidth="1"/>
    <col min="6412" max="6413" width="15.25" customWidth="1"/>
    <col min="6414" max="6414" width="14.75" customWidth="1"/>
    <col min="6658" max="6658" width="47.75" customWidth="1"/>
    <col min="6659" max="6659" width="0" hidden="1" customWidth="1"/>
    <col min="6660" max="6661" width="15.5" customWidth="1"/>
    <col min="6662" max="6662" width="13" customWidth="1"/>
    <col min="6663" max="6663" width="0" hidden="1" customWidth="1"/>
    <col min="6664" max="6665" width="16.875" customWidth="1"/>
    <col min="6666" max="6666" width="12.875" customWidth="1"/>
    <col min="6667" max="6667" width="0" hidden="1" customWidth="1"/>
    <col min="6668" max="6669" width="15.25" customWidth="1"/>
    <col min="6670" max="6670" width="14.75" customWidth="1"/>
    <col min="6914" max="6914" width="47.75" customWidth="1"/>
    <col min="6915" max="6915" width="0" hidden="1" customWidth="1"/>
    <col min="6916" max="6917" width="15.5" customWidth="1"/>
    <col min="6918" max="6918" width="13" customWidth="1"/>
    <col min="6919" max="6919" width="0" hidden="1" customWidth="1"/>
    <col min="6920" max="6921" width="16.875" customWidth="1"/>
    <col min="6922" max="6922" width="12.875" customWidth="1"/>
    <col min="6923" max="6923" width="0" hidden="1" customWidth="1"/>
    <col min="6924" max="6925" width="15.25" customWidth="1"/>
    <col min="6926" max="6926" width="14.75" customWidth="1"/>
    <col min="7170" max="7170" width="47.75" customWidth="1"/>
    <col min="7171" max="7171" width="0" hidden="1" customWidth="1"/>
    <col min="7172" max="7173" width="15.5" customWidth="1"/>
    <col min="7174" max="7174" width="13" customWidth="1"/>
    <col min="7175" max="7175" width="0" hidden="1" customWidth="1"/>
    <col min="7176" max="7177" width="16.875" customWidth="1"/>
    <col min="7178" max="7178" width="12.875" customWidth="1"/>
    <col min="7179" max="7179" width="0" hidden="1" customWidth="1"/>
    <col min="7180" max="7181" width="15.25" customWidth="1"/>
    <col min="7182" max="7182" width="14.75" customWidth="1"/>
    <col min="7426" max="7426" width="47.75" customWidth="1"/>
    <col min="7427" max="7427" width="0" hidden="1" customWidth="1"/>
    <col min="7428" max="7429" width="15.5" customWidth="1"/>
    <col min="7430" max="7430" width="13" customWidth="1"/>
    <col min="7431" max="7431" width="0" hidden="1" customWidth="1"/>
    <col min="7432" max="7433" width="16.875" customWidth="1"/>
    <col min="7434" max="7434" width="12.875" customWidth="1"/>
    <col min="7435" max="7435" width="0" hidden="1" customWidth="1"/>
    <col min="7436" max="7437" width="15.25" customWidth="1"/>
    <col min="7438" max="7438" width="14.75" customWidth="1"/>
    <col min="7682" max="7682" width="47.75" customWidth="1"/>
    <col min="7683" max="7683" width="0" hidden="1" customWidth="1"/>
    <col min="7684" max="7685" width="15.5" customWidth="1"/>
    <col min="7686" max="7686" width="13" customWidth="1"/>
    <col min="7687" max="7687" width="0" hidden="1" customWidth="1"/>
    <col min="7688" max="7689" width="16.875" customWidth="1"/>
    <col min="7690" max="7690" width="12.875" customWidth="1"/>
    <col min="7691" max="7691" width="0" hidden="1" customWidth="1"/>
    <col min="7692" max="7693" width="15.25" customWidth="1"/>
    <col min="7694" max="7694" width="14.75" customWidth="1"/>
    <col min="7938" max="7938" width="47.75" customWidth="1"/>
    <col min="7939" max="7939" width="0" hidden="1" customWidth="1"/>
    <col min="7940" max="7941" width="15.5" customWidth="1"/>
    <col min="7942" max="7942" width="13" customWidth="1"/>
    <col min="7943" max="7943" width="0" hidden="1" customWidth="1"/>
    <col min="7944" max="7945" width="16.875" customWidth="1"/>
    <col min="7946" max="7946" width="12.875" customWidth="1"/>
    <col min="7947" max="7947" width="0" hidden="1" customWidth="1"/>
    <col min="7948" max="7949" width="15.25" customWidth="1"/>
    <col min="7950" max="7950" width="14.75" customWidth="1"/>
    <col min="8194" max="8194" width="47.75" customWidth="1"/>
    <col min="8195" max="8195" width="0" hidden="1" customWidth="1"/>
    <col min="8196" max="8197" width="15.5" customWidth="1"/>
    <col min="8198" max="8198" width="13" customWidth="1"/>
    <col min="8199" max="8199" width="0" hidden="1" customWidth="1"/>
    <col min="8200" max="8201" width="16.875" customWidth="1"/>
    <col min="8202" max="8202" width="12.875" customWidth="1"/>
    <col min="8203" max="8203" width="0" hidden="1" customWidth="1"/>
    <col min="8204" max="8205" width="15.25" customWidth="1"/>
    <col min="8206" max="8206" width="14.75" customWidth="1"/>
    <col min="8450" max="8450" width="47.75" customWidth="1"/>
    <col min="8451" max="8451" width="0" hidden="1" customWidth="1"/>
    <col min="8452" max="8453" width="15.5" customWidth="1"/>
    <col min="8454" max="8454" width="13" customWidth="1"/>
    <col min="8455" max="8455" width="0" hidden="1" customWidth="1"/>
    <col min="8456" max="8457" width="16.875" customWidth="1"/>
    <col min="8458" max="8458" width="12.875" customWidth="1"/>
    <col min="8459" max="8459" width="0" hidden="1" customWidth="1"/>
    <col min="8460" max="8461" width="15.25" customWidth="1"/>
    <col min="8462" max="8462" width="14.75" customWidth="1"/>
    <col min="8706" max="8706" width="47.75" customWidth="1"/>
    <col min="8707" max="8707" width="0" hidden="1" customWidth="1"/>
    <col min="8708" max="8709" width="15.5" customWidth="1"/>
    <col min="8710" max="8710" width="13" customWidth="1"/>
    <col min="8711" max="8711" width="0" hidden="1" customWidth="1"/>
    <col min="8712" max="8713" width="16.875" customWidth="1"/>
    <col min="8714" max="8714" width="12.875" customWidth="1"/>
    <col min="8715" max="8715" width="0" hidden="1" customWidth="1"/>
    <col min="8716" max="8717" width="15.25" customWidth="1"/>
    <col min="8718" max="8718" width="14.75" customWidth="1"/>
    <col min="8962" max="8962" width="47.75" customWidth="1"/>
    <col min="8963" max="8963" width="0" hidden="1" customWidth="1"/>
    <col min="8964" max="8965" width="15.5" customWidth="1"/>
    <col min="8966" max="8966" width="13" customWidth="1"/>
    <col min="8967" max="8967" width="0" hidden="1" customWidth="1"/>
    <col min="8968" max="8969" width="16.875" customWidth="1"/>
    <col min="8970" max="8970" width="12.875" customWidth="1"/>
    <col min="8971" max="8971" width="0" hidden="1" customWidth="1"/>
    <col min="8972" max="8973" width="15.25" customWidth="1"/>
    <col min="8974" max="8974" width="14.75" customWidth="1"/>
    <col min="9218" max="9218" width="47.75" customWidth="1"/>
    <col min="9219" max="9219" width="0" hidden="1" customWidth="1"/>
    <col min="9220" max="9221" width="15.5" customWidth="1"/>
    <col min="9222" max="9222" width="13" customWidth="1"/>
    <col min="9223" max="9223" width="0" hidden="1" customWidth="1"/>
    <col min="9224" max="9225" width="16.875" customWidth="1"/>
    <col min="9226" max="9226" width="12.875" customWidth="1"/>
    <col min="9227" max="9227" width="0" hidden="1" customWidth="1"/>
    <col min="9228" max="9229" width="15.25" customWidth="1"/>
    <col min="9230" max="9230" width="14.75" customWidth="1"/>
    <col min="9474" max="9474" width="47.75" customWidth="1"/>
    <col min="9475" max="9475" width="0" hidden="1" customWidth="1"/>
    <col min="9476" max="9477" width="15.5" customWidth="1"/>
    <col min="9478" max="9478" width="13" customWidth="1"/>
    <col min="9479" max="9479" width="0" hidden="1" customWidth="1"/>
    <col min="9480" max="9481" width="16.875" customWidth="1"/>
    <col min="9482" max="9482" width="12.875" customWidth="1"/>
    <col min="9483" max="9483" width="0" hidden="1" customWidth="1"/>
    <col min="9484" max="9485" width="15.25" customWidth="1"/>
    <col min="9486" max="9486" width="14.75" customWidth="1"/>
    <col min="9730" max="9730" width="47.75" customWidth="1"/>
    <col min="9731" max="9731" width="0" hidden="1" customWidth="1"/>
    <col min="9732" max="9733" width="15.5" customWidth="1"/>
    <col min="9734" max="9734" width="13" customWidth="1"/>
    <col min="9735" max="9735" width="0" hidden="1" customWidth="1"/>
    <col min="9736" max="9737" width="16.875" customWidth="1"/>
    <col min="9738" max="9738" width="12.875" customWidth="1"/>
    <col min="9739" max="9739" width="0" hidden="1" customWidth="1"/>
    <col min="9740" max="9741" width="15.25" customWidth="1"/>
    <col min="9742" max="9742" width="14.75" customWidth="1"/>
    <col min="9986" max="9986" width="47.75" customWidth="1"/>
    <col min="9987" max="9987" width="0" hidden="1" customWidth="1"/>
    <col min="9988" max="9989" width="15.5" customWidth="1"/>
    <col min="9990" max="9990" width="13" customWidth="1"/>
    <col min="9991" max="9991" width="0" hidden="1" customWidth="1"/>
    <col min="9992" max="9993" width="16.875" customWidth="1"/>
    <col min="9994" max="9994" width="12.875" customWidth="1"/>
    <col min="9995" max="9995" width="0" hidden="1" customWidth="1"/>
    <col min="9996" max="9997" width="15.25" customWidth="1"/>
    <col min="9998" max="9998" width="14.75" customWidth="1"/>
    <col min="10242" max="10242" width="47.75" customWidth="1"/>
    <col min="10243" max="10243" width="0" hidden="1" customWidth="1"/>
    <col min="10244" max="10245" width="15.5" customWidth="1"/>
    <col min="10246" max="10246" width="13" customWidth="1"/>
    <col min="10247" max="10247" width="0" hidden="1" customWidth="1"/>
    <col min="10248" max="10249" width="16.875" customWidth="1"/>
    <col min="10250" max="10250" width="12.875" customWidth="1"/>
    <col min="10251" max="10251" width="0" hidden="1" customWidth="1"/>
    <col min="10252" max="10253" width="15.25" customWidth="1"/>
    <col min="10254" max="10254" width="14.75" customWidth="1"/>
    <col min="10498" max="10498" width="47.75" customWidth="1"/>
    <col min="10499" max="10499" width="0" hidden="1" customWidth="1"/>
    <col min="10500" max="10501" width="15.5" customWidth="1"/>
    <col min="10502" max="10502" width="13" customWidth="1"/>
    <col min="10503" max="10503" width="0" hidden="1" customWidth="1"/>
    <col min="10504" max="10505" width="16.875" customWidth="1"/>
    <col min="10506" max="10506" width="12.875" customWidth="1"/>
    <col min="10507" max="10507" width="0" hidden="1" customWidth="1"/>
    <col min="10508" max="10509" width="15.25" customWidth="1"/>
    <col min="10510" max="10510" width="14.75" customWidth="1"/>
    <col min="10754" max="10754" width="47.75" customWidth="1"/>
    <col min="10755" max="10755" width="0" hidden="1" customWidth="1"/>
    <col min="10756" max="10757" width="15.5" customWidth="1"/>
    <col min="10758" max="10758" width="13" customWidth="1"/>
    <col min="10759" max="10759" width="0" hidden="1" customWidth="1"/>
    <col min="10760" max="10761" width="16.875" customWidth="1"/>
    <col min="10762" max="10762" width="12.875" customWidth="1"/>
    <col min="10763" max="10763" width="0" hidden="1" customWidth="1"/>
    <col min="10764" max="10765" width="15.25" customWidth="1"/>
    <col min="10766" max="10766" width="14.75" customWidth="1"/>
    <col min="11010" max="11010" width="47.75" customWidth="1"/>
    <col min="11011" max="11011" width="0" hidden="1" customWidth="1"/>
    <col min="11012" max="11013" width="15.5" customWidth="1"/>
    <col min="11014" max="11014" width="13" customWidth="1"/>
    <col min="11015" max="11015" width="0" hidden="1" customWidth="1"/>
    <col min="11016" max="11017" width="16.875" customWidth="1"/>
    <col min="11018" max="11018" width="12.875" customWidth="1"/>
    <col min="11019" max="11019" width="0" hidden="1" customWidth="1"/>
    <col min="11020" max="11021" width="15.25" customWidth="1"/>
    <col min="11022" max="11022" width="14.75" customWidth="1"/>
    <col min="11266" max="11266" width="47.75" customWidth="1"/>
    <col min="11267" max="11267" width="0" hidden="1" customWidth="1"/>
    <col min="11268" max="11269" width="15.5" customWidth="1"/>
    <col min="11270" max="11270" width="13" customWidth="1"/>
    <col min="11271" max="11271" width="0" hidden="1" customWidth="1"/>
    <col min="11272" max="11273" width="16.875" customWidth="1"/>
    <col min="11274" max="11274" width="12.875" customWidth="1"/>
    <col min="11275" max="11275" width="0" hidden="1" customWidth="1"/>
    <col min="11276" max="11277" width="15.25" customWidth="1"/>
    <col min="11278" max="11278" width="14.75" customWidth="1"/>
    <col min="11522" max="11522" width="47.75" customWidth="1"/>
    <col min="11523" max="11523" width="0" hidden="1" customWidth="1"/>
    <col min="11524" max="11525" width="15.5" customWidth="1"/>
    <col min="11526" max="11526" width="13" customWidth="1"/>
    <col min="11527" max="11527" width="0" hidden="1" customWidth="1"/>
    <col min="11528" max="11529" width="16.875" customWidth="1"/>
    <col min="11530" max="11530" width="12.875" customWidth="1"/>
    <col min="11531" max="11531" width="0" hidden="1" customWidth="1"/>
    <col min="11532" max="11533" width="15.25" customWidth="1"/>
    <col min="11534" max="11534" width="14.75" customWidth="1"/>
    <col min="11778" max="11778" width="47.75" customWidth="1"/>
    <col min="11779" max="11779" width="0" hidden="1" customWidth="1"/>
    <col min="11780" max="11781" width="15.5" customWidth="1"/>
    <col min="11782" max="11782" width="13" customWidth="1"/>
    <col min="11783" max="11783" width="0" hidden="1" customWidth="1"/>
    <col min="11784" max="11785" width="16.875" customWidth="1"/>
    <col min="11786" max="11786" width="12.875" customWidth="1"/>
    <col min="11787" max="11787" width="0" hidden="1" customWidth="1"/>
    <col min="11788" max="11789" width="15.25" customWidth="1"/>
    <col min="11790" max="11790" width="14.75" customWidth="1"/>
    <col min="12034" max="12034" width="47.75" customWidth="1"/>
    <col min="12035" max="12035" width="0" hidden="1" customWidth="1"/>
    <col min="12036" max="12037" width="15.5" customWidth="1"/>
    <col min="12038" max="12038" width="13" customWidth="1"/>
    <col min="12039" max="12039" width="0" hidden="1" customWidth="1"/>
    <col min="12040" max="12041" width="16.875" customWidth="1"/>
    <col min="12042" max="12042" width="12.875" customWidth="1"/>
    <col min="12043" max="12043" width="0" hidden="1" customWidth="1"/>
    <col min="12044" max="12045" width="15.25" customWidth="1"/>
    <col min="12046" max="12046" width="14.75" customWidth="1"/>
    <col min="12290" max="12290" width="47.75" customWidth="1"/>
    <col min="12291" max="12291" width="0" hidden="1" customWidth="1"/>
    <col min="12292" max="12293" width="15.5" customWidth="1"/>
    <col min="12294" max="12294" width="13" customWidth="1"/>
    <col min="12295" max="12295" width="0" hidden="1" customWidth="1"/>
    <col min="12296" max="12297" width="16.875" customWidth="1"/>
    <col min="12298" max="12298" width="12.875" customWidth="1"/>
    <col min="12299" max="12299" width="0" hidden="1" customWidth="1"/>
    <col min="12300" max="12301" width="15.25" customWidth="1"/>
    <col min="12302" max="12302" width="14.75" customWidth="1"/>
    <col min="12546" max="12546" width="47.75" customWidth="1"/>
    <col min="12547" max="12547" width="0" hidden="1" customWidth="1"/>
    <col min="12548" max="12549" width="15.5" customWidth="1"/>
    <col min="12550" max="12550" width="13" customWidth="1"/>
    <col min="12551" max="12551" width="0" hidden="1" customWidth="1"/>
    <col min="12552" max="12553" width="16.875" customWidth="1"/>
    <col min="12554" max="12554" width="12.875" customWidth="1"/>
    <col min="12555" max="12555" width="0" hidden="1" customWidth="1"/>
    <col min="12556" max="12557" width="15.25" customWidth="1"/>
    <col min="12558" max="12558" width="14.75" customWidth="1"/>
    <col min="12802" max="12802" width="47.75" customWidth="1"/>
    <col min="12803" max="12803" width="0" hidden="1" customWidth="1"/>
    <col min="12804" max="12805" width="15.5" customWidth="1"/>
    <col min="12806" max="12806" width="13" customWidth="1"/>
    <col min="12807" max="12807" width="0" hidden="1" customWidth="1"/>
    <col min="12808" max="12809" width="16.875" customWidth="1"/>
    <col min="12810" max="12810" width="12.875" customWidth="1"/>
    <col min="12811" max="12811" width="0" hidden="1" customWidth="1"/>
    <col min="12812" max="12813" width="15.25" customWidth="1"/>
    <col min="12814" max="12814" width="14.75" customWidth="1"/>
    <col min="13058" max="13058" width="47.75" customWidth="1"/>
    <col min="13059" max="13059" width="0" hidden="1" customWidth="1"/>
    <col min="13060" max="13061" width="15.5" customWidth="1"/>
    <col min="13062" max="13062" width="13" customWidth="1"/>
    <col min="13063" max="13063" width="0" hidden="1" customWidth="1"/>
    <col min="13064" max="13065" width="16.875" customWidth="1"/>
    <col min="13066" max="13066" width="12.875" customWidth="1"/>
    <col min="13067" max="13067" width="0" hidden="1" customWidth="1"/>
    <col min="13068" max="13069" width="15.25" customWidth="1"/>
    <col min="13070" max="13070" width="14.75" customWidth="1"/>
    <col min="13314" max="13314" width="47.75" customWidth="1"/>
    <col min="13315" max="13315" width="0" hidden="1" customWidth="1"/>
    <col min="13316" max="13317" width="15.5" customWidth="1"/>
    <col min="13318" max="13318" width="13" customWidth="1"/>
    <col min="13319" max="13319" width="0" hidden="1" customWidth="1"/>
    <col min="13320" max="13321" width="16.875" customWidth="1"/>
    <col min="13322" max="13322" width="12.875" customWidth="1"/>
    <col min="13323" max="13323" width="0" hidden="1" customWidth="1"/>
    <col min="13324" max="13325" width="15.25" customWidth="1"/>
    <col min="13326" max="13326" width="14.75" customWidth="1"/>
    <col min="13570" max="13570" width="47.75" customWidth="1"/>
    <col min="13571" max="13571" width="0" hidden="1" customWidth="1"/>
    <col min="13572" max="13573" width="15.5" customWidth="1"/>
    <col min="13574" max="13574" width="13" customWidth="1"/>
    <col min="13575" max="13575" width="0" hidden="1" customWidth="1"/>
    <col min="13576" max="13577" width="16.875" customWidth="1"/>
    <col min="13578" max="13578" width="12.875" customWidth="1"/>
    <col min="13579" max="13579" width="0" hidden="1" customWidth="1"/>
    <col min="13580" max="13581" width="15.25" customWidth="1"/>
    <col min="13582" max="13582" width="14.75" customWidth="1"/>
    <col min="13826" max="13826" width="47.75" customWidth="1"/>
    <col min="13827" max="13827" width="0" hidden="1" customWidth="1"/>
    <col min="13828" max="13829" width="15.5" customWidth="1"/>
    <col min="13830" max="13830" width="13" customWidth="1"/>
    <col min="13831" max="13831" width="0" hidden="1" customWidth="1"/>
    <col min="13832" max="13833" width="16.875" customWidth="1"/>
    <col min="13834" max="13834" width="12.875" customWidth="1"/>
    <col min="13835" max="13835" width="0" hidden="1" customWidth="1"/>
    <col min="13836" max="13837" width="15.25" customWidth="1"/>
    <col min="13838" max="13838" width="14.75" customWidth="1"/>
    <col min="14082" max="14082" width="47.75" customWidth="1"/>
    <col min="14083" max="14083" width="0" hidden="1" customWidth="1"/>
    <col min="14084" max="14085" width="15.5" customWidth="1"/>
    <col min="14086" max="14086" width="13" customWidth="1"/>
    <col min="14087" max="14087" width="0" hidden="1" customWidth="1"/>
    <col min="14088" max="14089" width="16.875" customWidth="1"/>
    <col min="14090" max="14090" width="12.875" customWidth="1"/>
    <col min="14091" max="14091" width="0" hidden="1" customWidth="1"/>
    <col min="14092" max="14093" width="15.25" customWidth="1"/>
    <col min="14094" max="14094" width="14.75" customWidth="1"/>
    <col min="14338" max="14338" width="47.75" customWidth="1"/>
    <col min="14339" max="14339" width="0" hidden="1" customWidth="1"/>
    <col min="14340" max="14341" width="15.5" customWidth="1"/>
    <col min="14342" max="14342" width="13" customWidth="1"/>
    <col min="14343" max="14343" width="0" hidden="1" customWidth="1"/>
    <col min="14344" max="14345" width="16.875" customWidth="1"/>
    <col min="14346" max="14346" width="12.875" customWidth="1"/>
    <col min="14347" max="14347" width="0" hidden="1" customWidth="1"/>
    <col min="14348" max="14349" width="15.25" customWidth="1"/>
    <col min="14350" max="14350" width="14.75" customWidth="1"/>
    <col min="14594" max="14594" width="47.75" customWidth="1"/>
    <col min="14595" max="14595" width="0" hidden="1" customWidth="1"/>
    <col min="14596" max="14597" width="15.5" customWidth="1"/>
    <col min="14598" max="14598" width="13" customWidth="1"/>
    <col min="14599" max="14599" width="0" hidden="1" customWidth="1"/>
    <col min="14600" max="14601" width="16.875" customWidth="1"/>
    <col min="14602" max="14602" width="12.875" customWidth="1"/>
    <col min="14603" max="14603" width="0" hidden="1" customWidth="1"/>
    <col min="14604" max="14605" width="15.25" customWidth="1"/>
    <col min="14606" max="14606" width="14.75" customWidth="1"/>
    <col min="14850" max="14850" width="47.75" customWidth="1"/>
    <col min="14851" max="14851" width="0" hidden="1" customWidth="1"/>
    <col min="14852" max="14853" width="15.5" customWidth="1"/>
    <col min="14854" max="14854" width="13" customWidth="1"/>
    <col min="14855" max="14855" width="0" hidden="1" customWidth="1"/>
    <col min="14856" max="14857" width="16.875" customWidth="1"/>
    <col min="14858" max="14858" width="12.875" customWidth="1"/>
    <col min="14859" max="14859" width="0" hidden="1" customWidth="1"/>
    <col min="14860" max="14861" width="15.25" customWidth="1"/>
    <col min="14862" max="14862" width="14.75" customWidth="1"/>
    <col min="15106" max="15106" width="47.75" customWidth="1"/>
    <col min="15107" max="15107" width="0" hidden="1" customWidth="1"/>
    <col min="15108" max="15109" width="15.5" customWidth="1"/>
    <col min="15110" max="15110" width="13" customWidth="1"/>
    <col min="15111" max="15111" width="0" hidden="1" customWidth="1"/>
    <col min="15112" max="15113" width="16.875" customWidth="1"/>
    <col min="15114" max="15114" width="12.875" customWidth="1"/>
    <col min="15115" max="15115" width="0" hidden="1" customWidth="1"/>
    <col min="15116" max="15117" width="15.25" customWidth="1"/>
    <col min="15118" max="15118" width="14.75" customWidth="1"/>
    <col min="15362" max="15362" width="47.75" customWidth="1"/>
    <col min="15363" max="15363" width="0" hidden="1" customWidth="1"/>
    <col min="15364" max="15365" width="15.5" customWidth="1"/>
    <col min="15366" max="15366" width="13" customWidth="1"/>
    <col min="15367" max="15367" width="0" hidden="1" customWidth="1"/>
    <col min="15368" max="15369" width="16.875" customWidth="1"/>
    <col min="15370" max="15370" width="12.875" customWidth="1"/>
    <col min="15371" max="15371" width="0" hidden="1" customWidth="1"/>
    <col min="15372" max="15373" width="15.25" customWidth="1"/>
    <col min="15374" max="15374" width="14.75" customWidth="1"/>
    <col min="15618" max="15618" width="47.75" customWidth="1"/>
    <col min="15619" max="15619" width="0" hidden="1" customWidth="1"/>
    <col min="15620" max="15621" width="15.5" customWidth="1"/>
    <col min="15622" max="15622" width="13" customWidth="1"/>
    <col min="15623" max="15623" width="0" hidden="1" customWidth="1"/>
    <col min="15624" max="15625" width="16.875" customWidth="1"/>
    <col min="15626" max="15626" width="12.875" customWidth="1"/>
    <col min="15627" max="15627" width="0" hidden="1" customWidth="1"/>
    <col min="15628" max="15629" width="15.25" customWidth="1"/>
    <col min="15630" max="15630" width="14.75" customWidth="1"/>
    <col min="15874" max="15874" width="47.75" customWidth="1"/>
    <col min="15875" max="15875" width="0" hidden="1" customWidth="1"/>
    <col min="15876" max="15877" width="15.5" customWidth="1"/>
    <col min="15878" max="15878" width="13" customWidth="1"/>
    <col min="15879" max="15879" width="0" hidden="1" customWidth="1"/>
    <col min="15880" max="15881" width="16.875" customWidth="1"/>
    <col min="15882" max="15882" width="12.875" customWidth="1"/>
    <col min="15883" max="15883" width="0" hidden="1" customWidth="1"/>
    <col min="15884" max="15885" width="15.25" customWidth="1"/>
    <col min="15886" max="15886" width="14.75" customWidth="1"/>
    <col min="16130" max="16130" width="47.75" customWidth="1"/>
    <col min="16131" max="16131" width="0" hidden="1" customWidth="1"/>
    <col min="16132" max="16133" width="15.5" customWidth="1"/>
    <col min="16134" max="16134" width="13" customWidth="1"/>
    <col min="16135" max="16135" width="0" hidden="1" customWidth="1"/>
    <col min="16136" max="16137" width="16.875" customWidth="1"/>
    <col min="16138" max="16138" width="12.875" customWidth="1"/>
    <col min="16139" max="16139" width="0" hidden="1" customWidth="1"/>
    <col min="16140" max="16141" width="15.25" customWidth="1"/>
    <col min="16142" max="16142" width="14.75" customWidth="1"/>
  </cols>
  <sheetData>
    <row r="1" spans="1:16" ht="18.75" x14ac:dyDescent="0.3">
      <c r="A1" s="1"/>
      <c r="B1" s="2"/>
      <c r="C1" s="2"/>
      <c r="D1" s="94"/>
      <c r="E1" s="94"/>
      <c r="F1" s="95"/>
      <c r="G1" s="95"/>
      <c r="L1" s="96" t="s">
        <v>92</v>
      </c>
      <c r="M1" s="96"/>
      <c r="N1" s="96"/>
      <c r="O1" s="96"/>
      <c r="P1" s="97"/>
    </row>
    <row r="2" spans="1:16" ht="62.25" customHeight="1" x14ac:dyDescent="0.25">
      <c r="A2" s="5" t="s">
        <v>93</v>
      </c>
      <c r="B2" s="5"/>
      <c r="C2" s="5"/>
      <c r="D2" s="5"/>
      <c r="E2" s="5"/>
      <c r="F2" s="5"/>
      <c r="G2" s="5"/>
      <c r="H2" s="5"/>
      <c r="I2" s="5"/>
      <c r="J2" s="5"/>
      <c r="K2" s="5"/>
      <c r="L2" s="98"/>
      <c r="M2" s="98"/>
      <c r="N2" s="98"/>
    </row>
    <row r="3" spans="1:16" ht="38.25" customHeight="1" thickBot="1" x14ac:dyDescent="0.3">
      <c r="A3" s="7"/>
      <c r="B3" s="99" t="str">
        <f>'[1]Додаток 4 ЄР'!A1</f>
        <v>ТОВ "ЄВРО-РЕКОНСТРУКЦІЯ"</v>
      </c>
      <c r="C3" s="99"/>
      <c r="D3" s="99"/>
      <c r="E3" s="99"/>
      <c r="F3" s="99"/>
      <c r="G3" s="99"/>
      <c r="H3" s="99"/>
      <c r="I3" s="99"/>
      <c r="J3" s="99"/>
      <c r="K3" s="99"/>
      <c r="L3" s="99"/>
      <c r="M3" s="99"/>
      <c r="N3" s="99"/>
    </row>
    <row r="4" spans="1:16" ht="43.5" customHeight="1" thickBot="1" x14ac:dyDescent="0.3">
      <c r="A4" s="100" t="s">
        <v>2</v>
      </c>
      <c r="B4" s="9" t="s">
        <v>3</v>
      </c>
      <c r="C4" s="11" t="s">
        <v>94</v>
      </c>
      <c r="D4" s="12"/>
      <c r="E4" s="12"/>
      <c r="F4" s="13"/>
      <c r="G4" s="11" t="s">
        <v>95</v>
      </c>
      <c r="H4" s="12"/>
      <c r="I4" s="12"/>
      <c r="J4" s="13"/>
      <c r="K4" s="11" t="s">
        <v>96</v>
      </c>
      <c r="L4" s="12"/>
      <c r="M4" s="12"/>
      <c r="N4" s="13"/>
    </row>
    <row r="5" spans="1:16" ht="96.75" customHeight="1" x14ac:dyDescent="0.25">
      <c r="A5" s="101"/>
      <c r="B5" s="14"/>
      <c r="C5" s="102" t="s">
        <v>7</v>
      </c>
      <c r="D5" s="17" t="s">
        <v>8</v>
      </c>
      <c r="E5" s="17" t="s">
        <v>9</v>
      </c>
      <c r="F5" s="103" t="s">
        <v>10</v>
      </c>
      <c r="G5" s="102" t="s">
        <v>7</v>
      </c>
      <c r="H5" s="17" t="s">
        <v>8</v>
      </c>
      <c r="I5" s="17" t="s">
        <v>9</v>
      </c>
      <c r="J5" s="103" t="s">
        <v>10</v>
      </c>
      <c r="K5" s="102" t="s">
        <v>7</v>
      </c>
      <c r="L5" s="17" t="str">
        <f>H5</f>
        <v>Розпорядження КМВА від 16.06.2026 року №131</v>
      </c>
      <c r="M5" s="17" t="str">
        <f>E5</f>
        <v>Розпорядження КМВА від 29.09.2026 року №249</v>
      </c>
      <c r="N5" s="103" t="s">
        <v>10</v>
      </c>
    </row>
    <row r="6" spans="1:16" ht="27" customHeight="1" thickBot="1" x14ac:dyDescent="0.3">
      <c r="A6" s="104"/>
      <c r="B6" s="19"/>
      <c r="C6" s="105" t="s">
        <v>11</v>
      </c>
      <c r="D6" s="106" t="s">
        <v>11</v>
      </c>
      <c r="E6" s="106" t="s">
        <v>11</v>
      </c>
      <c r="F6" s="106" t="s">
        <v>11</v>
      </c>
      <c r="G6" s="105" t="s">
        <v>11</v>
      </c>
      <c r="H6" s="106" t="s">
        <v>11</v>
      </c>
      <c r="I6" s="106" t="s">
        <v>11</v>
      </c>
      <c r="J6" s="106" t="s">
        <v>11</v>
      </c>
      <c r="K6" s="105" t="s">
        <v>11</v>
      </c>
      <c r="L6" s="106" t="s">
        <v>11</v>
      </c>
      <c r="M6" s="106" t="s">
        <v>11</v>
      </c>
      <c r="N6" s="106" t="s">
        <v>11</v>
      </c>
    </row>
    <row r="7" spans="1:16" ht="21.75" customHeight="1" thickBot="1" x14ac:dyDescent="0.3">
      <c r="A7" s="23">
        <v>1</v>
      </c>
      <c r="B7" s="24">
        <v>2</v>
      </c>
      <c r="C7" s="107"/>
      <c r="D7" s="107"/>
      <c r="E7" s="107"/>
      <c r="F7" s="108">
        <v>4</v>
      </c>
      <c r="G7" s="107"/>
      <c r="H7" s="107"/>
      <c r="I7" s="107"/>
      <c r="J7" s="108">
        <v>6</v>
      </c>
      <c r="K7" s="107"/>
      <c r="L7" s="107"/>
      <c r="M7" s="107"/>
      <c r="N7" s="108">
        <v>8</v>
      </c>
    </row>
    <row r="8" spans="1:16" ht="32.25" customHeight="1" x14ac:dyDescent="0.25">
      <c r="A8" s="28">
        <v>1</v>
      </c>
      <c r="B8" s="29" t="s">
        <v>12</v>
      </c>
      <c r="C8" s="109">
        <f t="shared" ref="C8:N8" si="0">C9+C20+C21+C29</f>
        <v>1932.8500000000004</v>
      </c>
      <c r="D8" s="110">
        <f>D9+D20+D21+D29</f>
        <v>2231.2927996101189</v>
      </c>
      <c r="E8" s="110">
        <f>E9+E20+E21+E29</f>
        <v>2367.3900000000003</v>
      </c>
      <c r="F8" s="110">
        <f t="shared" si="0"/>
        <v>2596.67</v>
      </c>
      <c r="G8" s="109">
        <f t="shared" si="0"/>
        <v>2189.91</v>
      </c>
      <c r="H8" s="110">
        <f t="shared" si="0"/>
        <v>2231.2927996101189</v>
      </c>
      <c r="I8" s="110">
        <f>I9+I20+I21+I29</f>
        <v>2367.3900000000003</v>
      </c>
      <c r="J8" s="110">
        <f t="shared" si="0"/>
        <v>2596.67</v>
      </c>
      <c r="K8" s="109">
        <f t="shared" si="0"/>
        <v>1904.5</v>
      </c>
      <c r="L8" s="110">
        <f>L9+L20+L21+L29</f>
        <v>2231.2927996101189</v>
      </c>
      <c r="M8" s="110">
        <f>M9+M20+M21+M29</f>
        <v>2367.3900000000003</v>
      </c>
      <c r="N8" s="110">
        <f t="shared" si="0"/>
        <v>2596.67</v>
      </c>
    </row>
    <row r="9" spans="1:16" ht="20.25" customHeight="1" x14ac:dyDescent="0.25">
      <c r="A9" s="34" t="s">
        <v>13</v>
      </c>
      <c r="B9" s="35" t="s">
        <v>14</v>
      </c>
      <c r="C9" s="111">
        <f t="shared" ref="C9:N9" si="1">SUM(C10:C19)</f>
        <v>1926.9100000000003</v>
      </c>
      <c r="D9" s="112">
        <f t="shared" si="1"/>
        <v>2223.2400721908721</v>
      </c>
      <c r="E9" s="112">
        <f t="shared" si="1"/>
        <v>2358.2800000000002</v>
      </c>
      <c r="F9" s="112">
        <f t="shared" si="1"/>
        <v>2587.56</v>
      </c>
      <c r="G9" s="111">
        <f t="shared" si="1"/>
        <v>2183.9700000000003</v>
      </c>
      <c r="H9" s="112">
        <f t="shared" si="1"/>
        <v>2223.2400721908721</v>
      </c>
      <c r="I9" s="112">
        <f t="shared" si="1"/>
        <v>2358.2800000000002</v>
      </c>
      <c r="J9" s="112">
        <f t="shared" si="1"/>
        <v>2587.56</v>
      </c>
      <c r="K9" s="111">
        <f t="shared" si="1"/>
        <v>1898.56</v>
      </c>
      <c r="L9" s="112">
        <f t="shared" si="1"/>
        <v>2223.2400721908721</v>
      </c>
      <c r="M9" s="112">
        <f t="shared" si="1"/>
        <v>2358.2800000000002</v>
      </c>
      <c r="N9" s="112">
        <f t="shared" si="1"/>
        <v>2587.56</v>
      </c>
    </row>
    <row r="10" spans="1:16" ht="35.25" customHeight="1" x14ac:dyDescent="0.25">
      <c r="A10" s="34" t="s">
        <v>15</v>
      </c>
      <c r="B10" s="40" t="s">
        <v>16</v>
      </c>
      <c r="C10" s="111"/>
      <c r="D10" s="112"/>
      <c r="E10" s="112"/>
      <c r="F10" s="112"/>
      <c r="G10" s="111"/>
      <c r="H10" s="112"/>
      <c r="I10" s="112"/>
      <c r="J10" s="112"/>
      <c r="K10" s="111"/>
      <c r="L10" s="112"/>
      <c r="M10" s="112"/>
      <c r="N10" s="112"/>
    </row>
    <row r="11" spans="1:16" ht="35.25" customHeight="1" x14ac:dyDescent="0.25">
      <c r="A11" s="44" t="s">
        <v>17</v>
      </c>
      <c r="B11" s="40" t="s">
        <v>18</v>
      </c>
      <c r="C11" s="111"/>
      <c r="D11" s="112"/>
      <c r="E11" s="112"/>
      <c r="F11" s="112"/>
      <c r="G11" s="111"/>
      <c r="H11" s="112"/>
      <c r="I11" s="112"/>
      <c r="J11" s="112"/>
      <c r="K11" s="111"/>
      <c r="L11" s="112"/>
      <c r="M11" s="112"/>
      <c r="N11" s="112"/>
    </row>
    <row r="12" spans="1:16" ht="35.25" customHeight="1" x14ac:dyDescent="0.25">
      <c r="A12" s="44" t="s">
        <v>19</v>
      </c>
      <c r="B12" s="40" t="s">
        <v>20</v>
      </c>
      <c r="C12" s="111"/>
      <c r="D12" s="112"/>
      <c r="E12" s="112"/>
      <c r="F12" s="112"/>
      <c r="G12" s="111"/>
      <c r="H12" s="112"/>
      <c r="I12" s="112"/>
      <c r="J12" s="112"/>
      <c r="K12" s="111"/>
      <c r="L12" s="112"/>
      <c r="M12" s="112"/>
      <c r="N12" s="112"/>
    </row>
    <row r="13" spans="1:16" ht="35.25" customHeight="1" x14ac:dyDescent="0.25">
      <c r="A13" s="44" t="s">
        <v>21</v>
      </c>
      <c r="B13" s="40" t="s">
        <v>22</v>
      </c>
      <c r="C13" s="111"/>
      <c r="D13" s="112"/>
      <c r="E13" s="112"/>
      <c r="F13" s="112"/>
      <c r="G13" s="111"/>
      <c r="H13" s="112"/>
      <c r="I13" s="112"/>
      <c r="J13" s="112"/>
      <c r="K13" s="111"/>
      <c r="L13" s="112"/>
      <c r="M13" s="112"/>
      <c r="N13" s="112"/>
    </row>
    <row r="14" spans="1:16" ht="35.25" customHeight="1" x14ac:dyDescent="0.25">
      <c r="A14" s="44" t="s">
        <v>23</v>
      </c>
      <c r="B14" s="40" t="s">
        <v>24</v>
      </c>
      <c r="C14" s="111"/>
      <c r="D14" s="112"/>
      <c r="E14" s="112"/>
      <c r="F14" s="112"/>
      <c r="G14" s="111"/>
      <c r="H14" s="112"/>
      <c r="I14" s="112"/>
      <c r="J14" s="112"/>
      <c r="K14" s="111"/>
      <c r="L14" s="112"/>
      <c r="M14" s="112"/>
      <c r="N14" s="112"/>
    </row>
    <row r="15" spans="1:16" ht="35.25" customHeight="1" x14ac:dyDescent="0.25">
      <c r="A15" s="44" t="s">
        <v>25</v>
      </c>
      <c r="B15" s="40" t="s">
        <v>26</v>
      </c>
      <c r="C15" s="111"/>
      <c r="D15" s="112"/>
      <c r="E15" s="112"/>
      <c r="F15" s="112"/>
      <c r="G15" s="111"/>
      <c r="H15" s="112"/>
      <c r="I15" s="112"/>
      <c r="J15" s="112"/>
      <c r="K15" s="111"/>
      <c r="L15" s="112"/>
      <c r="M15" s="112"/>
      <c r="N15" s="112"/>
    </row>
    <row r="16" spans="1:16" ht="35.25" customHeight="1" x14ac:dyDescent="0.25">
      <c r="A16" s="45" t="s">
        <v>27</v>
      </c>
      <c r="B16" s="40" t="s">
        <v>28</v>
      </c>
      <c r="C16" s="113">
        <v>1258.4000000000001</v>
      </c>
      <c r="D16" s="114">
        <v>1342.08</v>
      </c>
      <c r="E16" s="114">
        <v>1342.08</v>
      </c>
      <c r="F16" s="114">
        <f>'[1]Додаток 4 ЄР'!S225</f>
        <v>1541.81</v>
      </c>
      <c r="G16" s="113">
        <v>1515.46</v>
      </c>
      <c r="H16" s="114">
        <v>1342.08</v>
      </c>
      <c r="I16" s="114">
        <v>1342.08</v>
      </c>
      <c r="J16" s="114">
        <f>'[1]Додаток 4 ЄР'!W225</f>
        <v>1541.81</v>
      </c>
      <c r="K16" s="113">
        <v>1230.05</v>
      </c>
      <c r="L16" s="114">
        <v>1342.08</v>
      </c>
      <c r="M16" s="114">
        <v>1342.08</v>
      </c>
      <c r="N16" s="114">
        <f>'[1]Додаток 4 ЄР'!O225</f>
        <v>1541.81</v>
      </c>
    </row>
    <row r="17" spans="1:14" ht="48" customHeight="1" x14ac:dyDescent="0.25">
      <c r="A17" s="44" t="s">
        <v>29</v>
      </c>
      <c r="B17" s="40" t="s">
        <v>30</v>
      </c>
      <c r="C17" s="115"/>
      <c r="D17" s="116"/>
      <c r="E17" s="116"/>
      <c r="F17" s="116"/>
      <c r="G17" s="115"/>
      <c r="H17" s="116"/>
      <c r="I17" s="116"/>
      <c r="J17" s="116"/>
      <c r="K17" s="115"/>
      <c r="L17" s="116"/>
      <c r="M17" s="116"/>
      <c r="N17" s="116"/>
    </row>
    <row r="18" spans="1:14" ht="49.5" customHeight="1" x14ac:dyDescent="0.25">
      <c r="A18" s="44" t="s">
        <v>31</v>
      </c>
      <c r="B18" s="40" t="s">
        <v>32</v>
      </c>
      <c r="C18" s="115">
        <v>668.09</v>
      </c>
      <c r="D18" s="116">
        <v>880.71</v>
      </c>
      <c r="E18" s="116">
        <v>1015.57</v>
      </c>
      <c r="F18" s="116">
        <f>'Додаток 1_ТЕ_населення без ВКО'!H18</f>
        <v>1045.1199999999999</v>
      </c>
      <c r="G18" s="115">
        <v>668.09</v>
      </c>
      <c r="H18" s="116">
        <v>880.71</v>
      </c>
      <c r="I18" s="116">
        <v>1015.57</v>
      </c>
      <c r="J18" s="116">
        <f>F18</f>
        <v>1045.1199999999999</v>
      </c>
      <c r="K18" s="115">
        <v>668.09</v>
      </c>
      <c r="L18" s="116">
        <v>880.71</v>
      </c>
      <c r="M18" s="116">
        <v>1015.57</v>
      </c>
      <c r="N18" s="116">
        <f>F18</f>
        <v>1045.1199999999999</v>
      </c>
    </row>
    <row r="19" spans="1:14" ht="35.25" customHeight="1" x14ac:dyDescent="0.25">
      <c r="A19" s="44" t="s">
        <v>33</v>
      </c>
      <c r="B19" s="40" t="s">
        <v>34</v>
      </c>
      <c r="C19" s="117">
        <v>0.42</v>
      </c>
      <c r="D19" s="118">
        <v>0.45007219087202882</v>
      </c>
      <c r="E19" s="118">
        <v>0.63</v>
      </c>
      <c r="F19" s="118">
        <f>'Додаток 3_ТЕ_населення з ВКО'!H19</f>
        <v>0.63</v>
      </c>
      <c r="G19" s="117">
        <v>0.42</v>
      </c>
      <c r="H19" s="118">
        <v>0.45007219087202882</v>
      </c>
      <c r="I19" s="118">
        <v>0.63</v>
      </c>
      <c r="J19" s="118">
        <f>F19</f>
        <v>0.63</v>
      </c>
      <c r="K19" s="117">
        <v>0.42</v>
      </c>
      <c r="L19" s="118">
        <v>0.45007219087202882</v>
      </c>
      <c r="M19" s="118">
        <v>0.63</v>
      </c>
      <c r="N19" s="118">
        <f>F19</f>
        <v>0.63</v>
      </c>
    </row>
    <row r="20" spans="1:14" ht="20.25" customHeight="1" x14ac:dyDescent="0.25">
      <c r="A20" s="34" t="s">
        <v>35</v>
      </c>
      <c r="B20" s="35" t="s">
        <v>36</v>
      </c>
      <c r="C20" s="117">
        <v>4.7</v>
      </c>
      <c r="D20" s="118">
        <v>6.4380866077136103</v>
      </c>
      <c r="E20" s="118">
        <v>7.17</v>
      </c>
      <c r="F20" s="118">
        <f>'Додаток 3_ТЕ_населення з ВКО'!H20</f>
        <v>7.17</v>
      </c>
      <c r="G20" s="117">
        <v>4.7</v>
      </c>
      <c r="H20" s="118">
        <v>6.4380866077136103</v>
      </c>
      <c r="I20" s="118">
        <v>7.17</v>
      </c>
      <c r="J20" s="118">
        <f t="shared" ref="J20:J37" si="2">F20</f>
        <v>7.17</v>
      </c>
      <c r="K20" s="117">
        <v>4.7</v>
      </c>
      <c r="L20" s="118">
        <v>6.4380866077136103</v>
      </c>
      <c r="M20" s="118">
        <v>7.17</v>
      </c>
      <c r="N20" s="118">
        <f t="shared" ref="N20:N37" si="3">F20</f>
        <v>7.17</v>
      </c>
    </row>
    <row r="21" spans="1:14" ht="20.25" customHeight="1" x14ac:dyDescent="0.25">
      <c r="A21" s="34" t="s">
        <v>37</v>
      </c>
      <c r="B21" s="35" t="s">
        <v>38</v>
      </c>
      <c r="C21" s="119">
        <f>SUM(C22:C24)+C28</f>
        <v>1.24</v>
      </c>
      <c r="D21" s="118">
        <v>1.6146408115333359</v>
      </c>
      <c r="E21" s="118">
        <v>1.94</v>
      </c>
      <c r="F21" s="118">
        <f>'Додаток 3_ТЕ_населення з ВКО'!H21</f>
        <v>1.94</v>
      </c>
      <c r="G21" s="119">
        <f>SUM(G22:G24)+G28</f>
        <v>1.24</v>
      </c>
      <c r="H21" s="120">
        <v>1.6146408115333359</v>
      </c>
      <c r="I21" s="118">
        <v>1.94</v>
      </c>
      <c r="J21" s="118">
        <f t="shared" si="2"/>
        <v>1.94</v>
      </c>
      <c r="K21" s="119">
        <f>SUM(K22:K24)+K28</f>
        <v>1.24</v>
      </c>
      <c r="L21" s="120">
        <v>1.6146408115333359</v>
      </c>
      <c r="M21" s="118">
        <v>1.94</v>
      </c>
      <c r="N21" s="118">
        <f t="shared" si="3"/>
        <v>1.94</v>
      </c>
    </row>
    <row r="22" spans="1:14" ht="20.25" customHeight="1" x14ac:dyDescent="0.25">
      <c r="A22" s="44" t="s">
        <v>39</v>
      </c>
      <c r="B22" s="40" t="s">
        <v>40</v>
      </c>
      <c r="C22" s="117">
        <v>1.03</v>
      </c>
      <c r="D22" s="118">
        <v>1.4163790536969945</v>
      </c>
      <c r="E22" s="118">
        <v>1.58</v>
      </c>
      <c r="F22" s="118">
        <f>'Додаток 3_ТЕ_населення з ВКО'!H22</f>
        <v>1.58</v>
      </c>
      <c r="G22" s="117">
        <v>1.03</v>
      </c>
      <c r="H22" s="118">
        <v>1.4163790536969945</v>
      </c>
      <c r="I22" s="118">
        <v>1.58</v>
      </c>
      <c r="J22" s="118">
        <f t="shared" si="2"/>
        <v>1.58</v>
      </c>
      <c r="K22" s="117">
        <v>1.03</v>
      </c>
      <c r="L22" s="118">
        <v>1.4163790536969945</v>
      </c>
      <c r="M22" s="118">
        <v>1.58</v>
      </c>
      <c r="N22" s="118">
        <f t="shared" si="3"/>
        <v>1.58</v>
      </c>
    </row>
    <row r="23" spans="1:14" ht="20.25" customHeight="1" x14ac:dyDescent="0.25">
      <c r="A23" s="44" t="s">
        <v>41</v>
      </c>
      <c r="B23" s="40" t="s">
        <v>42</v>
      </c>
      <c r="C23" s="117">
        <v>0.05</v>
      </c>
      <c r="D23" s="118">
        <v>5.5492783277411306E-2</v>
      </c>
      <c r="E23" s="118">
        <v>0.16</v>
      </c>
      <c r="F23" s="118">
        <f>'Додаток 3_ТЕ_населення з ВКО'!H23</f>
        <v>0.16</v>
      </c>
      <c r="G23" s="117">
        <v>0.05</v>
      </c>
      <c r="H23" s="118">
        <v>5.5492783277411306E-2</v>
      </c>
      <c r="I23" s="118">
        <v>0.16</v>
      </c>
      <c r="J23" s="118">
        <f t="shared" si="2"/>
        <v>0.16</v>
      </c>
      <c r="K23" s="117">
        <v>0.05</v>
      </c>
      <c r="L23" s="118">
        <v>5.5492783277411306E-2</v>
      </c>
      <c r="M23" s="118">
        <v>0.16</v>
      </c>
      <c r="N23" s="118">
        <f t="shared" si="3"/>
        <v>0.16</v>
      </c>
    </row>
    <row r="24" spans="1:14" ht="34.5" customHeight="1" x14ac:dyDescent="0.25">
      <c r="A24" s="44" t="s">
        <v>43</v>
      </c>
      <c r="B24" s="40" t="s">
        <v>44</v>
      </c>
      <c r="C24" s="117"/>
      <c r="D24" s="118">
        <v>0</v>
      </c>
      <c r="E24" s="118">
        <v>0</v>
      </c>
      <c r="F24" s="118">
        <f>'Додаток 3_ТЕ_населення з ВКО'!H24</f>
        <v>0</v>
      </c>
      <c r="G24" s="117"/>
      <c r="H24" s="118">
        <v>0</v>
      </c>
      <c r="I24" s="118">
        <v>0</v>
      </c>
      <c r="J24" s="118">
        <f t="shared" si="2"/>
        <v>0</v>
      </c>
      <c r="K24" s="117"/>
      <c r="L24" s="118">
        <v>0</v>
      </c>
      <c r="M24" s="118">
        <v>0</v>
      </c>
      <c r="N24" s="118">
        <f t="shared" si="3"/>
        <v>0</v>
      </c>
    </row>
    <row r="25" spans="1:14" ht="20.25" customHeight="1" x14ac:dyDescent="0.25">
      <c r="A25" s="44" t="s">
        <v>45</v>
      </c>
      <c r="B25" s="56" t="s">
        <v>46</v>
      </c>
      <c r="C25" s="111"/>
      <c r="D25" s="118">
        <v>0</v>
      </c>
      <c r="E25" s="118">
        <v>0</v>
      </c>
      <c r="F25" s="118">
        <f>'Додаток 3_ТЕ_населення з ВКО'!H25</f>
        <v>0</v>
      </c>
      <c r="G25" s="111"/>
      <c r="H25" s="118">
        <v>0</v>
      </c>
      <c r="I25" s="118">
        <v>0</v>
      </c>
      <c r="J25" s="118">
        <f t="shared" si="2"/>
        <v>0</v>
      </c>
      <c r="K25" s="111"/>
      <c r="L25" s="112">
        <v>0</v>
      </c>
      <c r="M25" s="112">
        <v>0</v>
      </c>
      <c r="N25" s="118">
        <f t="shared" si="3"/>
        <v>0</v>
      </c>
    </row>
    <row r="26" spans="1:14" ht="45" customHeight="1" x14ac:dyDescent="0.25">
      <c r="A26" s="57" t="s">
        <v>47</v>
      </c>
      <c r="B26" s="40" t="s">
        <v>48</v>
      </c>
      <c r="C26" s="111"/>
      <c r="D26" s="118">
        <v>0</v>
      </c>
      <c r="E26" s="118">
        <v>0</v>
      </c>
      <c r="F26" s="118">
        <f>'Додаток 3_ТЕ_населення з ВКО'!H26</f>
        <v>0</v>
      </c>
      <c r="G26" s="111"/>
      <c r="H26" s="118">
        <v>0</v>
      </c>
      <c r="I26" s="118">
        <v>0</v>
      </c>
      <c r="J26" s="118">
        <f t="shared" si="2"/>
        <v>0</v>
      </c>
      <c r="K26" s="111"/>
      <c r="L26" s="112">
        <v>0</v>
      </c>
      <c r="M26" s="112">
        <v>0</v>
      </c>
      <c r="N26" s="118">
        <f t="shared" si="3"/>
        <v>0</v>
      </c>
    </row>
    <row r="27" spans="1:14" ht="20.25" customHeight="1" x14ac:dyDescent="0.25">
      <c r="A27" s="57" t="s">
        <v>49</v>
      </c>
      <c r="B27" s="56" t="s">
        <v>46</v>
      </c>
      <c r="C27" s="111"/>
      <c r="D27" s="118">
        <v>0</v>
      </c>
      <c r="E27" s="118">
        <v>0</v>
      </c>
      <c r="F27" s="118">
        <f>'Додаток 3_ТЕ_населення з ВКО'!H27</f>
        <v>0</v>
      </c>
      <c r="G27" s="111"/>
      <c r="H27" s="118">
        <v>0</v>
      </c>
      <c r="I27" s="118">
        <v>0</v>
      </c>
      <c r="J27" s="118">
        <f t="shared" si="2"/>
        <v>0</v>
      </c>
      <c r="K27" s="111"/>
      <c r="L27" s="112">
        <v>0</v>
      </c>
      <c r="M27" s="112">
        <v>0</v>
      </c>
      <c r="N27" s="118">
        <f t="shared" si="3"/>
        <v>0</v>
      </c>
    </row>
    <row r="28" spans="1:14" ht="20.25" customHeight="1" x14ac:dyDescent="0.25">
      <c r="A28" s="44" t="s">
        <v>50</v>
      </c>
      <c r="B28" s="40" t="s">
        <v>51</v>
      </c>
      <c r="C28" s="117">
        <v>0.16</v>
      </c>
      <c r="D28" s="118">
        <v>0.13276897455893016</v>
      </c>
      <c r="E28" s="118">
        <v>0.2</v>
      </c>
      <c r="F28" s="118">
        <f>'Додаток 3_ТЕ_населення з ВКО'!H28</f>
        <v>0.2</v>
      </c>
      <c r="G28" s="117">
        <v>0.16</v>
      </c>
      <c r="H28" s="118">
        <v>0.13276897455893016</v>
      </c>
      <c r="I28" s="118">
        <v>0.2</v>
      </c>
      <c r="J28" s="118">
        <f t="shared" si="2"/>
        <v>0.2</v>
      </c>
      <c r="K28" s="117">
        <v>0.16</v>
      </c>
      <c r="L28" s="118">
        <v>0.13276897455893016</v>
      </c>
      <c r="M28" s="118">
        <v>0.2</v>
      </c>
      <c r="N28" s="118">
        <f t="shared" si="3"/>
        <v>0.2</v>
      </c>
    </row>
    <row r="29" spans="1:14" ht="20.25" customHeight="1" x14ac:dyDescent="0.25">
      <c r="A29" s="34" t="s">
        <v>52</v>
      </c>
      <c r="B29" s="35" t="s">
        <v>53</v>
      </c>
      <c r="C29" s="117">
        <f>SUM(C30:C32)</f>
        <v>0</v>
      </c>
      <c r="D29" s="118">
        <v>0</v>
      </c>
      <c r="E29" s="118">
        <v>0</v>
      </c>
      <c r="F29" s="118">
        <f>'Додаток 3_ТЕ_населення з ВКО'!H29</f>
        <v>0</v>
      </c>
      <c r="G29" s="117">
        <f>SUM(G30:G32)</f>
        <v>0</v>
      </c>
      <c r="H29" s="118">
        <v>0</v>
      </c>
      <c r="I29" s="118">
        <v>0</v>
      </c>
      <c r="J29" s="118">
        <f t="shared" si="2"/>
        <v>0</v>
      </c>
      <c r="K29" s="117">
        <f>SUM(K30:K32)</f>
        <v>0</v>
      </c>
      <c r="L29" s="118">
        <v>0</v>
      </c>
      <c r="M29" s="118">
        <v>0</v>
      </c>
      <c r="N29" s="118">
        <f t="shared" si="3"/>
        <v>0</v>
      </c>
    </row>
    <row r="30" spans="1:14" ht="20.25" customHeight="1" x14ac:dyDescent="0.25">
      <c r="A30" s="58" t="s">
        <v>54</v>
      </c>
      <c r="B30" s="40" t="s">
        <v>55</v>
      </c>
      <c r="C30" s="117"/>
      <c r="D30" s="118"/>
      <c r="E30" s="118"/>
      <c r="F30" s="118"/>
      <c r="G30" s="117"/>
      <c r="H30" s="118">
        <v>0</v>
      </c>
      <c r="I30" s="118">
        <v>0</v>
      </c>
      <c r="J30" s="118">
        <f t="shared" si="2"/>
        <v>0</v>
      </c>
      <c r="K30" s="117"/>
      <c r="L30" s="118">
        <v>0</v>
      </c>
      <c r="M30" s="118">
        <v>0</v>
      </c>
      <c r="N30" s="118">
        <f t="shared" si="3"/>
        <v>0</v>
      </c>
    </row>
    <row r="31" spans="1:14" ht="20.25" customHeight="1" x14ac:dyDescent="0.25">
      <c r="A31" s="59" t="s">
        <v>56</v>
      </c>
      <c r="B31" s="40" t="s">
        <v>40</v>
      </c>
      <c r="C31" s="117"/>
      <c r="D31" s="118"/>
      <c r="E31" s="118"/>
      <c r="F31" s="118"/>
      <c r="G31" s="117"/>
      <c r="H31" s="118">
        <v>0</v>
      </c>
      <c r="I31" s="118">
        <v>0</v>
      </c>
      <c r="J31" s="118">
        <f t="shared" si="2"/>
        <v>0</v>
      </c>
      <c r="K31" s="117"/>
      <c r="L31" s="118">
        <v>0</v>
      </c>
      <c r="M31" s="118">
        <v>0</v>
      </c>
      <c r="N31" s="118">
        <f t="shared" si="3"/>
        <v>0</v>
      </c>
    </row>
    <row r="32" spans="1:14" ht="20.25" customHeight="1" x14ac:dyDescent="0.25">
      <c r="A32" s="59" t="s">
        <v>57</v>
      </c>
      <c r="B32" s="40" t="s">
        <v>58</v>
      </c>
      <c r="C32" s="117"/>
      <c r="D32" s="118"/>
      <c r="E32" s="118"/>
      <c r="F32" s="118"/>
      <c r="G32" s="117"/>
      <c r="H32" s="118">
        <v>0</v>
      </c>
      <c r="I32" s="118">
        <v>0</v>
      </c>
      <c r="J32" s="118">
        <f t="shared" si="2"/>
        <v>0</v>
      </c>
      <c r="K32" s="117"/>
      <c r="L32" s="118">
        <v>0</v>
      </c>
      <c r="M32" s="118">
        <v>0</v>
      </c>
      <c r="N32" s="118">
        <f t="shared" si="3"/>
        <v>0</v>
      </c>
    </row>
    <row r="33" spans="1:14" ht="20.25" customHeight="1" x14ac:dyDescent="0.25">
      <c r="A33" s="60">
        <v>2</v>
      </c>
      <c r="B33" s="61" t="s">
        <v>59</v>
      </c>
      <c r="C33" s="117">
        <f>SUM(C34:C36)</f>
        <v>0</v>
      </c>
      <c r="D33" s="118">
        <v>0</v>
      </c>
      <c r="E33" s="118">
        <v>0</v>
      </c>
      <c r="F33" s="118">
        <f>SUM(F34:F36)</f>
        <v>0</v>
      </c>
      <c r="G33" s="117">
        <f>SUM(G34:G36)</f>
        <v>0</v>
      </c>
      <c r="H33" s="118">
        <v>0</v>
      </c>
      <c r="I33" s="118">
        <v>0</v>
      </c>
      <c r="J33" s="118">
        <f t="shared" si="2"/>
        <v>0</v>
      </c>
      <c r="K33" s="117">
        <f>SUM(K34:K36)</f>
        <v>0</v>
      </c>
      <c r="L33" s="118">
        <v>0</v>
      </c>
      <c r="M33" s="118">
        <v>0</v>
      </c>
      <c r="N33" s="118">
        <f t="shared" si="3"/>
        <v>0</v>
      </c>
    </row>
    <row r="34" spans="1:14" ht="20.25" customHeight="1" x14ac:dyDescent="0.25">
      <c r="A34" s="58" t="s">
        <v>60</v>
      </c>
      <c r="B34" s="62" t="s">
        <v>55</v>
      </c>
      <c r="C34" s="117"/>
      <c r="D34" s="118"/>
      <c r="E34" s="118"/>
      <c r="F34" s="118"/>
      <c r="G34" s="117"/>
      <c r="H34" s="118">
        <v>0</v>
      </c>
      <c r="I34" s="118">
        <v>0</v>
      </c>
      <c r="J34" s="118">
        <f t="shared" si="2"/>
        <v>0</v>
      </c>
      <c r="K34" s="117"/>
      <c r="L34" s="118">
        <v>0</v>
      </c>
      <c r="M34" s="118">
        <v>0</v>
      </c>
      <c r="N34" s="118">
        <f t="shared" si="3"/>
        <v>0</v>
      </c>
    </row>
    <row r="35" spans="1:14" ht="20.25" customHeight="1" x14ac:dyDescent="0.25">
      <c r="A35" s="58" t="s">
        <v>61</v>
      </c>
      <c r="B35" s="63" t="s">
        <v>40</v>
      </c>
      <c r="C35" s="117"/>
      <c r="D35" s="118"/>
      <c r="E35" s="118"/>
      <c r="F35" s="118"/>
      <c r="G35" s="117"/>
      <c r="H35" s="118">
        <v>0</v>
      </c>
      <c r="I35" s="118">
        <v>0</v>
      </c>
      <c r="J35" s="118">
        <f t="shared" si="2"/>
        <v>0</v>
      </c>
      <c r="K35" s="117"/>
      <c r="L35" s="118">
        <v>0</v>
      </c>
      <c r="M35" s="118">
        <v>0</v>
      </c>
      <c r="N35" s="118">
        <f t="shared" si="3"/>
        <v>0</v>
      </c>
    </row>
    <row r="36" spans="1:14" ht="20.25" customHeight="1" x14ac:dyDescent="0.25">
      <c r="A36" s="58" t="s">
        <v>62</v>
      </c>
      <c r="B36" s="62" t="s">
        <v>58</v>
      </c>
      <c r="C36" s="117"/>
      <c r="D36" s="118"/>
      <c r="E36" s="118"/>
      <c r="F36" s="118"/>
      <c r="G36" s="117"/>
      <c r="H36" s="118">
        <v>0</v>
      </c>
      <c r="I36" s="118">
        <v>0</v>
      </c>
      <c r="J36" s="118">
        <f t="shared" si="2"/>
        <v>0</v>
      </c>
      <c r="K36" s="117"/>
      <c r="L36" s="118">
        <v>0</v>
      </c>
      <c r="M36" s="118">
        <v>0</v>
      </c>
      <c r="N36" s="118">
        <f t="shared" si="3"/>
        <v>0</v>
      </c>
    </row>
    <row r="37" spans="1:14" ht="20.25" customHeight="1" x14ac:dyDescent="0.25">
      <c r="A37" s="34">
        <v>3</v>
      </c>
      <c r="B37" s="64" t="s">
        <v>63</v>
      </c>
      <c r="C37" s="117">
        <f>SUM(C38:C40)</f>
        <v>0</v>
      </c>
      <c r="D37" s="118">
        <v>0</v>
      </c>
      <c r="E37" s="118">
        <v>0</v>
      </c>
      <c r="F37" s="118">
        <f>SUM(F38:F40)</f>
        <v>0</v>
      </c>
      <c r="G37" s="117">
        <f>SUM(G38:G40)</f>
        <v>0</v>
      </c>
      <c r="H37" s="118">
        <v>0</v>
      </c>
      <c r="I37" s="118">
        <v>0</v>
      </c>
      <c r="J37" s="118">
        <f t="shared" si="2"/>
        <v>0</v>
      </c>
      <c r="K37" s="117">
        <f>SUM(K38:K40)</f>
        <v>0</v>
      </c>
      <c r="L37" s="118">
        <v>0</v>
      </c>
      <c r="M37" s="118">
        <v>0</v>
      </c>
      <c r="N37" s="118">
        <f t="shared" si="3"/>
        <v>0</v>
      </c>
    </row>
    <row r="38" spans="1:14" ht="20.25" customHeight="1" x14ac:dyDescent="0.25">
      <c r="A38" s="44" t="s">
        <v>64</v>
      </c>
      <c r="B38" s="62" t="s">
        <v>55</v>
      </c>
      <c r="C38" s="117"/>
      <c r="D38" s="118"/>
      <c r="E38" s="118"/>
      <c r="F38" s="118"/>
      <c r="G38" s="117"/>
      <c r="H38" s="118"/>
      <c r="I38" s="118"/>
      <c r="J38" s="118"/>
      <c r="K38" s="117"/>
      <c r="L38" s="118"/>
      <c r="M38" s="118"/>
      <c r="N38" s="118"/>
    </row>
    <row r="39" spans="1:14" ht="20.25" customHeight="1" x14ac:dyDescent="0.25">
      <c r="A39" s="44" t="s">
        <v>65</v>
      </c>
      <c r="B39" s="63" t="s">
        <v>40</v>
      </c>
      <c r="C39" s="117"/>
      <c r="D39" s="118"/>
      <c r="E39" s="118"/>
      <c r="F39" s="118"/>
      <c r="G39" s="117"/>
      <c r="H39" s="118"/>
      <c r="I39" s="118"/>
      <c r="J39" s="118"/>
      <c r="K39" s="117"/>
      <c r="L39" s="118"/>
      <c r="M39" s="118"/>
      <c r="N39" s="118"/>
    </row>
    <row r="40" spans="1:14" ht="20.25" customHeight="1" x14ac:dyDescent="0.25">
      <c r="A40" s="44" t="s">
        <v>66</v>
      </c>
      <c r="B40" s="62" t="s">
        <v>58</v>
      </c>
      <c r="C40" s="117"/>
      <c r="D40" s="118"/>
      <c r="E40" s="118"/>
      <c r="F40" s="118"/>
      <c r="G40" s="117"/>
      <c r="H40" s="118"/>
      <c r="I40" s="118"/>
      <c r="J40" s="118"/>
      <c r="K40" s="117"/>
      <c r="L40" s="118"/>
      <c r="M40" s="118"/>
      <c r="N40" s="118"/>
    </row>
    <row r="41" spans="1:14" ht="20.25" customHeight="1" x14ac:dyDescent="0.25">
      <c r="A41" s="34">
        <v>4</v>
      </c>
      <c r="B41" s="64" t="s">
        <v>67</v>
      </c>
      <c r="C41" s="117"/>
      <c r="D41" s="118"/>
      <c r="E41" s="118"/>
      <c r="F41" s="118"/>
      <c r="G41" s="117"/>
      <c r="H41" s="118"/>
      <c r="I41" s="118"/>
      <c r="J41" s="118"/>
      <c r="K41" s="117"/>
      <c r="L41" s="118"/>
      <c r="M41" s="118"/>
      <c r="N41" s="118"/>
    </row>
    <row r="42" spans="1:14" ht="20.25" customHeight="1" x14ac:dyDescent="0.25">
      <c r="A42" s="34">
        <v>5</v>
      </c>
      <c r="B42" s="65" t="s">
        <v>68</v>
      </c>
      <c r="C42" s="117"/>
      <c r="D42" s="118"/>
      <c r="E42" s="118"/>
      <c r="F42" s="118"/>
      <c r="G42" s="117"/>
      <c r="H42" s="118"/>
      <c r="I42" s="118"/>
      <c r="J42" s="118"/>
      <c r="K42" s="117"/>
      <c r="L42" s="118"/>
      <c r="M42" s="118"/>
      <c r="N42" s="118"/>
    </row>
    <row r="43" spans="1:14" ht="20.25" customHeight="1" x14ac:dyDescent="0.25">
      <c r="A43" s="34">
        <v>6</v>
      </c>
      <c r="B43" s="64" t="s">
        <v>69</v>
      </c>
      <c r="C43" s="113">
        <f>C8+C33+C37+C41+C42</f>
        <v>1932.8500000000004</v>
      </c>
      <c r="D43" s="114">
        <v>2231.2927996101189</v>
      </c>
      <c r="E43" s="114">
        <f>E8+E33+E37+E41+E42</f>
        <v>2367.3900000000003</v>
      </c>
      <c r="F43" s="114">
        <f>F8+F33+F37+F41+F42</f>
        <v>2596.67</v>
      </c>
      <c r="G43" s="113">
        <f>G8+G33+G37+G41+G42</f>
        <v>2189.91</v>
      </c>
      <c r="H43" s="114">
        <v>2231.2927996101189</v>
      </c>
      <c r="I43" s="114">
        <f>I8+I33+I37+I41+I42</f>
        <v>2367.3900000000003</v>
      </c>
      <c r="J43" s="114">
        <f>J8+J33+J37+J41+J42</f>
        <v>2596.67</v>
      </c>
      <c r="K43" s="113">
        <f>K8+K33+K37+K41+K42</f>
        <v>1904.5</v>
      </c>
      <c r="L43" s="114">
        <v>2231.2927996101189</v>
      </c>
      <c r="M43" s="114">
        <f>M8+M33+M37+M41+M42</f>
        <v>2367.3900000000003</v>
      </c>
      <c r="N43" s="114">
        <f>N8+N33+N37+N41+N42</f>
        <v>2596.67</v>
      </c>
    </row>
    <row r="44" spans="1:14" ht="20.25" customHeight="1" x14ac:dyDescent="0.25">
      <c r="A44" s="34">
        <v>7</v>
      </c>
      <c r="B44" s="66" t="s">
        <v>70</v>
      </c>
      <c r="C44" s="117"/>
      <c r="D44" s="118"/>
      <c r="E44" s="118"/>
      <c r="F44" s="118"/>
      <c r="G44" s="117"/>
      <c r="H44" s="118"/>
      <c r="I44" s="118"/>
      <c r="J44" s="118"/>
      <c r="K44" s="117"/>
      <c r="L44" s="118"/>
      <c r="M44" s="118"/>
      <c r="N44" s="118"/>
    </row>
    <row r="45" spans="1:14" ht="20.25" customHeight="1" x14ac:dyDescent="0.25">
      <c r="A45" s="34">
        <v>8</v>
      </c>
      <c r="B45" s="67" t="s">
        <v>71</v>
      </c>
      <c r="C45" s="117">
        <v>0</v>
      </c>
      <c r="D45" s="118">
        <v>-0.56000000000000005</v>
      </c>
      <c r="E45" s="118"/>
      <c r="F45" s="118">
        <f>'[1]Дод 7-5(безЦТПбезІТПбезВКО)ЄР1'!F26</f>
        <v>0</v>
      </c>
      <c r="G45" s="117">
        <v>0</v>
      </c>
      <c r="H45" s="118">
        <v>-0.56000000000000005</v>
      </c>
      <c r="I45" s="118"/>
      <c r="J45" s="118">
        <f>'[1]Дод 7-5(безЦТПбезІТПбезВКО)ЄР1'!G21</f>
        <v>0</v>
      </c>
      <c r="K45" s="117">
        <v>0</v>
      </c>
      <c r="L45" s="118">
        <v>-0.56000000000000005</v>
      </c>
      <c r="M45" s="118"/>
      <c r="N45" s="118">
        <f>'[1]Дод 7-5(безЦТПбезІТПбезВКО)ЄР1'!H21</f>
        <v>0</v>
      </c>
    </row>
    <row r="46" spans="1:14" ht="20.25" customHeight="1" x14ac:dyDescent="0.25">
      <c r="A46" s="34">
        <v>9</v>
      </c>
      <c r="B46" s="68" t="s">
        <v>72</v>
      </c>
      <c r="C46" s="113">
        <f>(C51+C50)/0.82</f>
        <v>0.31024390243902444</v>
      </c>
      <c r="D46" s="114">
        <v>0.41428290781068178</v>
      </c>
      <c r="E46" s="114">
        <v>0.47</v>
      </c>
      <c r="F46" s="114">
        <f>ROUNDDOWN((F51+F50)/0.82,2)</f>
        <v>0.47</v>
      </c>
      <c r="G46" s="113">
        <f>(G51+G50)/0.82</f>
        <v>0.31024390243902444</v>
      </c>
      <c r="H46" s="114">
        <v>0.41428290781068178</v>
      </c>
      <c r="I46" s="114">
        <v>0.47</v>
      </c>
      <c r="J46" s="114">
        <f>ROUNDDOWN((J51+J50)/0.82,2)</f>
        <v>0.47</v>
      </c>
      <c r="K46" s="113">
        <f>(K51+K50)/0.82</f>
        <v>0.31024390243902444</v>
      </c>
      <c r="L46" s="114">
        <v>0.41428290781068178</v>
      </c>
      <c r="M46" s="114">
        <v>0.47</v>
      </c>
      <c r="N46" s="114">
        <f>ROUNDDOWN((N51+N50)/0.82,2)</f>
        <v>0.47</v>
      </c>
    </row>
    <row r="47" spans="1:14" ht="20.25" customHeight="1" x14ac:dyDescent="0.25">
      <c r="A47" s="58" t="s">
        <v>73</v>
      </c>
      <c r="B47" s="62" t="s">
        <v>74</v>
      </c>
      <c r="C47" s="111">
        <f>C46*0.18</f>
        <v>5.5843902439024401E-2</v>
      </c>
      <c r="D47" s="112">
        <v>7.4570923405922723E-2</v>
      </c>
      <c r="E47" s="112">
        <v>0.08</v>
      </c>
      <c r="F47" s="112">
        <f>ROUNDDOWN(F46*0.18,2)</f>
        <v>0.08</v>
      </c>
      <c r="G47" s="111">
        <f>G46*0.18</f>
        <v>5.5843902439024401E-2</v>
      </c>
      <c r="H47" s="112">
        <v>7.4570923405922723E-2</v>
      </c>
      <c r="I47" s="112">
        <v>0.08</v>
      </c>
      <c r="J47" s="112">
        <f>J46*0.18</f>
        <v>8.4599999999999995E-2</v>
      </c>
      <c r="K47" s="111">
        <f>K46*0.18</f>
        <v>5.5843902439024401E-2</v>
      </c>
      <c r="L47" s="112">
        <v>7.4570923405922723E-2</v>
      </c>
      <c r="M47" s="112">
        <v>0.08</v>
      </c>
      <c r="N47" s="112">
        <f>N46*0.18</f>
        <v>8.4599999999999995E-2</v>
      </c>
    </row>
    <row r="48" spans="1:14" ht="20.25" customHeight="1" x14ac:dyDescent="0.25">
      <c r="A48" s="58" t="s">
        <v>75</v>
      </c>
      <c r="B48" s="62" t="s">
        <v>76</v>
      </c>
      <c r="C48" s="111"/>
      <c r="D48" s="112"/>
      <c r="E48" s="112"/>
      <c r="F48" s="112"/>
      <c r="G48" s="111"/>
      <c r="H48" s="112"/>
      <c r="I48" s="112"/>
      <c r="J48" s="112"/>
      <c r="K48" s="111"/>
      <c r="L48" s="112"/>
      <c r="M48" s="112"/>
      <c r="N48" s="112"/>
    </row>
    <row r="49" spans="1:23" ht="30.75" customHeight="1" x14ac:dyDescent="0.25">
      <c r="A49" s="58" t="s">
        <v>77</v>
      </c>
      <c r="B49" s="62" t="s">
        <v>78</v>
      </c>
      <c r="C49" s="111"/>
      <c r="D49" s="112"/>
      <c r="E49" s="112"/>
      <c r="F49" s="112"/>
      <c r="G49" s="111"/>
      <c r="H49" s="112"/>
      <c r="I49" s="112"/>
      <c r="J49" s="112"/>
      <c r="K49" s="111"/>
      <c r="L49" s="112"/>
      <c r="M49" s="112"/>
      <c r="N49" s="112"/>
    </row>
    <row r="50" spans="1:23" ht="20.25" customHeight="1" x14ac:dyDescent="0.25">
      <c r="A50" s="58" t="s">
        <v>79</v>
      </c>
      <c r="B50" s="56" t="s">
        <v>80</v>
      </c>
      <c r="C50" s="111">
        <f>6.36*0.04</f>
        <v>0.25440000000000002</v>
      </c>
      <c r="D50" s="121">
        <v>0.33971198440475903</v>
      </c>
      <c r="E50" s="121">
        <v>0.33971198440475903</v>
      </c>
      <c r="F50" s="121">
        <f>'Додаток 3_ТЕ_населення з ВКО'!H51</f>
        <v>0.39</v>
      </c>
      <c r="G50" s="111">
        <f>6.36*0.04</f>
        <v>0.25440000000000002</v>
      </c>
      <c r="H50" s="121">
        <v>0.33971198440475903</v>
      </c>
      <c r="I50" s="121">
        <v>0.33971198440475903</v>
      </c>
      <c r="J50" s="121">
        <f>F50</f>
        <v>0.39</v>
      </c>
      <c r="K50" s="111">
        <f>6.36*0.04</f>
        <v>0.25440000000000002</v>
      </c>
      <c r="L50" s="121">
        <v>0.33971198440475903</v>
      </c>
      <c r="M50" s="121">
        <v>0.33971198440475903</v>
      </c>
      <c r="N50" s="121">
        <f>F50</f>
        <v>0.39</v>
      </c>
    </row>
    <row r="51" spans="1:23" ht="20.25" customHeight="1" x14ac:dyDescent="0.25">
      <c r="A51" s="58" t="s">
        <v>81</v>
      </c>
      <c r="B51" s="62" t="s">
        <v>82</v>
      </c>
      <c r="C51" s="111"/>
      <c r="D51" s="112"/>
      <c r="E51" s="112"/>
      <c r="F51" s="112"/>
      <c r="G51" s="111"/>
      <c r="H51" s="112"/>
      <c r="I51" s="112"/>
      <c r="J51" s="112"/>
      <c r="K51" s="111"/>
      <c r="L51" s="112"/>
      <c r="M51" s="112"/>
      <c r="N51" s="112"/>
    </row>
    <row r="52" spans="1:23" ht="57.75" customHeight="1" x14ac:dyDescent="0.25">
      <c r="A52" s="34">
        <v>10</v>
      </c>
      <c r="B52" s="69" t="s">
        <v>83</v>
      </c>
      <c r="C52" s="113">
        <f>C43+C45+C46</f>
        <v>1933.1602439024393</v>
      </c>
      <c r="D52" s="114">
        <v>2231.14</v>
      </c>
      <c r="E52" s="114">
        <f>ROUND(E43+E45+E46,2)</f>
        <v>2367.86</v>
      </c>
      <c r="F52" s="114">
        <f>ROUND(F43+F45+F46,2)</f>
        <v>2597.14</v>
      </c>
      <c r="G52" s="113">
        <f>G43+G45+G46</f>
        <v>2190.2202439024391</v>
      </c>
      <c r="H52" s="114">
        <v>2231.14</v>
      </c>
      <c r="I52" s="114">
        <f>ROUND(I43+I45+I46,2)</f>
        <v>2367.86</v>
      </c>
      <c r="J52" s="114">
        <f>ROUND(J43+J45+J46,2)</f>
        <v>2597.14</v>
      </c>
      <c r="K52" s="113">
        <f>K43+K45+K46</f>
        <v>1904.810243902439</v>
      </c>
      <c r="L52" s="114">
        <v>2231.14</v>
      </c>
      <c r="M52" s="114">
        <f>ROUND(M43+M45+M46,2)</f>
        <v>2367.86</v>
      </c>
      <c r="N52" s="114">
        <f>ROUND(N43+N45+N46,2)</f>
        <v>2597.14</v>
      </c>
      <c r="O52" s="71"/>
      <c r="P52" s="71"/>
      <c r="Q52" s="71"/>
    </row>
    <row r="53" spans="1:23" ht="28.5" customHeight="1" x14ac:dyDescent="0.25">
      <c r="A53" s="72">
        <v>11</v>
      </c>
      <c r="B53" s="64" t="s">
        <v>84</v>
      </c>
      <c r="C53" s="111">
        <f t="shared" ref="C53:N53" si="4">C52*0.2</f>
        <v>386.63204878048788</v>
      </c>
      <c r="D53" s="112">
        <v>446.22800000000001</v>
      </c>
      <c r="E53" s="112">
        <f>E52*0.2</f>
        <v>473.57200000000006</v>
      </c>
      <c r="F53" s="112">
        <f t="shared" si="4"/>
        <v>519.428</v>
      </c>
      <c r="G53" s="111">
        <f t="shared" si="4"/>
        <v>438.04404878048786</v>
      </c>
      <c r="H53" s="112">
        <v>446.22800000000001</v>
      </c>
      <c r="I53" s="112">
        <f>I52*0.2</f>
        <v>473.57200000000006</v>
      </c>
      <c r="J53" s="112">
        <f t="shared" si="4"/>
        <v>519.428</v>
      </c>
      <c r="K53" s="111">
        <f t="shared" si="4"/>
        <v>380.96204878048781</v>
      </c>
      <c r="L53" s="112">
        <v>446.22800000000001</v>
      </c>
      <c r="M53" s="112">
        <f>M52*0.2</f>
        <v>473.57200000000006</v>
      </c>
      <c r="N53" s="112">
        <f t="shared" si="4"/>
        <v>519.428</v>
      </c>
    </row>
    <row r="54" spans="1:23" ht="51.75" customHeight="1" thickBot="1" x14ac:dyDescent="0.3">
      <c r="A54" s="73">
        <v>12</v>
      </c>
      <c r="B54" s="74" t="s">
        <v>85</v>
      </c>
      <c r="C54" s="122">
        <f>C52+C53</f>
        <v>2319.7922926829274</v>
      </c>
      <c r="D54" s="123">
        <v>2677.37</v>
      </c>
      <c r="E54" s="123">
        <f>ROUND(E52+E53,2)</f>
        <v>2841.43</v>
      </c>
      <c r="F54" s="123">
        <f>ROUND(F52+F53,2)</f>
        <v>3116.57</v>
      </c>
      <c r="G54" s="122">
        <f>G52+G53</f>
        <v>2628.2642926829267</v>
      </c>
      <c r="H54" s="123">
        <v>2677.3679999999999</v>
      </c>
      <c r="I54" s="123">
        <f>ROUND(I52+I53,2)</f>
        <v>2841.43</v>
      </c>
      <c r="J54" s="123">
        <f>J52+J53</f>
        <v>3116.5679999999998</v>
      </c>
      <c r="K54" s="122">
        <f>K52+K53</f>
        <v>2285.7722926829269</v>
      </c>
      <c r="L54" s="123">
        <v>2677.37</v>
      </c>
      <c r="M54" s="123">
        <f>ROUND(M52+M53,2)</f>
        <v>2841.43</v>
      </c>
      <c r="N54" s="123">
        <f>ROUND(N52+N53,2)</f>
        <v>3116.57</v>
      </c>
    </row>
    <row r="55" spans="1:23" ht="51.75" customHeight="1" x14ac:dyDescent="0.25">
      <c r="A55" s="124" t="s">
        <v>86</v>
      </c>
      <c r="B55" s="124"/>
      <c r="C55" s="124"/>
      <c r="D55" s="124"/>
      <c r="E55" s="124"/>
      <c r="F55" s="124"/>
      <c r="G55" s="124"/>
      <c r="H55" s="124"/>
      <c r="I55" s="124"/>
      <c r="J55" s="124"/>
      <c r="K55" s="124"/>
      <c r="L55" s="124"/>
      <c r="M55" s="124"/>
      <c r="N55" s="124"/>
    </row>
    <row r="56" spans="1:23" ht="24.75" customHeight="1" x14ac:dyDescent="0.25">
      <c r="A56" s="81"/>
      <c r="B56" s="82" t="s">
        <v>87</v>
      </c>
      <c r="C56" s="80"/>
      <c r="D56" s="82"/>
      <c r="E56" s="82"/>
      <c r="F56" s="82"/>
      <c r="G56" s="82"/>
      <c r="H56" s="84"/>
      <c r="I56" s="84"/>
      <c r="J56" s="82" t="s">
        <v>88</v>
      </c>
      <c r="K56" s="82"/>
      <c r="L56" s="85"/>
      <c r="M56" s="85"/>
      <c r="N56" s="85"/>
      <c r="O56" s="86"/>
      <c r="P56" s="86"/>
      <c r="Q56" s="86"/>
      <c r="R56" s="87"/>
      <c r="S56" s="88"/>
      <c r="T56" s="88"/>
      <c r="U56" s="81"/>
      <c r="V56" s="81"/>
      <c r="W56" s="81"/>
    </row>
    <row r="57" spans="1:23" ht="15.75" customHeight="1" x14ac:dyDescent="0.25">
      <c r="A57" s="81"/>
      <c r="B57" s="89" t="s">
        <v>89</v>
      </c>
      <c r="C57" s="90" t="s">
        <v>90</v>
      </c>
      <c r="D57" s="83"/>
      <c r="E57" s="83"/>
      <c r="F57" s="83"/>
      <c r="G57" s="83"/>
      <c r="H57" s="84"/>
      <c r="I57" s="84"/>
      <c r="J57" s="91"/>
      <c r="K57" s="91"/>
      <c r="L57" s="92"/>
      <c r="M57" s="92"/>
      <c r="N57" s="93"/>
      <c r="O57" s="86"/>
      <c r="P57" s="86"/>
      <c r="Q57" s="86"/>
      <c r="R57" s="87"/>
      <c r="S57" s="88"/>
      <c r="T57" s="88"/>
      <c r="U57" s="81"/>
      <c r="V57" s="81"/>
      <c r="W57" s="81"/>
    </row>
  </sheetData>
  <mergeCells count="11">
    <mergeCell ref="A55:N55"/>
    <mergeCell ref="R56:T56"/>
    <mergeCell ref="R57:T57"/>
    <mergeCell ref="L1:P1"/>
    <mergeCell ref="A2:K2"/>
    <mergeCell ref="B3:N3"/>
    <mergeCell ref="A4:A6"/>
    <mergeCell ref="B4:B6"/>
    <mergeCell ref="C4:F4"/>
    <mergeCell ref="G4:J4"/>
    <mergeCell ref="K4:N4"/>
  </mergeCells>
  <pageMargins left="0.70866141732283472" right="0.11811023622047245" top="0.35433070866141736" bottom="0.15748031496062992" header="0.11811023622047245" footer="0.11811023622047245"/>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A517-744E-4B01-A931-46CD334C9CD4}">
  <sheetPr>
    <tabColor theme="4" tint="-0.249977111117893"/>
    <pageSetUpPr fitToPage="1"/>
  </sheetPr>
  <dimension ref="A1:T58"/>
  <sheetViews>
    <sheetView showZeros="0" view="pageBreakPreview" topLeftCell="A4" zoomScale="69" zoomScaleNormal="100" zoomScaleSheetLayoutView="69" workbookViewId="0">
      <selection activeCell="H47" sqref="H47"/>
    </sheetView>
  </sheetViews>
  <sheetFormatPr defaultRowHeight="15.75" x14ac:dyDescent="0.25"/>
  <cols>
    <col min="2" max="2" width="72" customWidth="1"/>
    <col min="3" max="3" width="18.375" hidden="1" customWidth="1"/>
    <col min="4" max="5" width="22" hidden="1" customWidth="1"/>
    <col min="6" max="7" width="22" customWidth="1"/>
    <col min="8" max="8" width="22.75" customWidth="1"/>
    <col min="258" max="258" width="72" customWidth="1"/>
    <col min="259" max="261" width="0" hidden="1" customWidth="1"/>
    <col min="262" max="263" width="22" customWidth="1"/>
    <col min="264" max="264" width="22.75" customWidth="1"/>
    <col min="514" max="514" width="72" customWidth="1"/>
    <col min="515" max="517" width="0" hidden="1" customWidth="1"/>
    <col min="518" max="519" width="22" customWidth="1"/>
    <col min="520" max="520" width="22.75" customWidth="1"/>
    <col min="770" max="770" width="72" customWidth="1"/>
    <col min="771" max="773" width="0" hidden="1" customWidth="1"/>
    <col min="774" max="775" width="22" customWidth="1"/>
    <col min="776" max="776" width="22.75" customWidth="1"/>
    <col min="1026" max="1026" width="72" customWidth="1"/>
    <col min="1027" max="1029" width="0" hidden="1" customWidth="1"/>
    <col min="1030" max="1031" width="22" customWidth="1"/>
    <col min="1032" max="1032" width="22.75" customWidth="1"/>
    <col min="1282" max="1282" width="72" customWidth="1"/>
    <col min="1283" max="1285" width="0" hidden="1" customWidth="1"/>
    <col min="1286" max="1287" width="22" customWidth="1"/>
    <col min="1288" max="1288" width="22.75" customWidth="1"/>
    <col min="1538" max="1538" width="72" customWidth="1"/>
    <col min="1539" max="1541" width="0" hidden="1" customWidth="1"/>
    <col min="1542" max="1543" width="22" customWidth="1"/>
    <col min="1544" max="1544" width="22.75" customWidth="1"/>
    <col min="1794" max="1794" width="72" customWidth="1"/>
    <col min="1795" max="1797" width="0" hidden="1" customWidth="1"/>
    <col min="1798" max="1799" width="22" customWidth="1"/>
    <col min="1800" max="1800" width="22.75" customWidth="1"/>
    <col min="2050" max="2050" width="72" customWidth="1"/>
    <col min="2051" max="2053" width="0" hidden="1" customWidth="1"/>
    <col min="2054" max="2055" width="22" customWidth="1"/>
    <col min="2056" max="2056" width="22.75" customWidth="1"/>
    <col min="2306" max="2306" width="72" customWidth="1"/>
    <col min="2307" max="2309" width="0" hidden="1" customWidth="1"/>
    <col min="2310" max="2311" width="22" customWidth="1"/>
    <col min="2312" max="2312" width="22.75" customWidth="1"/>
    <col min="2562" max="2562" width="72" customWidth="1"/>
    <col min="2563" max="2565" width="0" hidden="1" customWidth="1"/>
    <col min="2566" max="2567" width="22" customWidth="1"/>
    <col min="2568" max="2568" width="22.75" customWidth="1"/>
    <col min="2818" max="2818" width="72" customWidth="1"/>
    <col min="2819" max="2821" width="0" hidden="1" customWidth="1"/>
    <col min="2822" max="2823" width="22" customWidth="1"/>
    <col min="2824" max="2824" width="22.75" customWidth="1"/>
    <col min="3074" max="3074" width="72" customWidth="1"/>
    <col min="3075" max="3077" width="0" hidden="1" customWidth="1"/>
    <col min="3078" max="3079" width="22" customWidth="1"/>
    <col min="3080" max="3080" width="22.75" customWidth="1"/>
    <col min="3330" max="3330" width="72" customWidth="1"/>
    <col min="3331" max="3333" width="0" hidden="1" customWidth="1"/>
    <col min="3334" max="3335" width="22" customWidth="1"/>
    <col min="3336" max="3336" width="22.75" customWidth="1"/>
    <col min="3586" max="3586" width="72" customWidth="1"/>
    <col min="3587" max="3589" width="0" hidden="1" customWidth="1"/>
    <col min="3590" max="3591" width="22" customWidth="1"/>
    <col min="3592" max="3592" width="22.75" customWidth="1"/>
    <col min="3842" max="3842" width="72" customWidth="1"/>
    <col min="3843" max="3845" width="0" hidden="1" customWidth="1"/>
    <col min="3846" max="3847" width="22" customWidth="1"/>
    <col min="3848" max="3848" width="22.75" customWidth="1"/>
    <col min="4098" max="4098" width="72" customWidth="1"/>
    <col min="4099" max="4101" width="0" hidden="1" customWidth="1"/>
    <col min="4102" max="4103" width="22" customWidth="1"/>
    <col min="4104" max="4104" width="22.75" customWidth="1"/>
    <col min="4354" max="4354" width="72" customWidth="1"/>
    <col min="4355" max="4357" width="0" hidden="1" customWidth="1"/>
    <col min="4358" max="4359" width="22" customWidth="1"/>
    <col min="4360" max="4360" width="22.75" customWidth="1"/>
    <col min="4610" max="4610" width="72" customWidth="1"/>
    <col min="4611" max="4613" width="0" hidden="1" customWidth="1"/>
    <col min="4614" max="4615" width="22" customWidth="1"/>
    <col min="4616" max="4616" width="22.75" customWidth="1"/>
    <col min="4866" max="4866" width="72" customWidth="1"/>
    <col min="4867" max="4869" width="0" hidden="1" customWidth="1"/>
    <col min="4870" max="4871" width="22" customWidth="1"/>
    <col min="4872" max="4872" width="22.75" customWidth="1"/>
    <col min="5122" max="5122" width="72" customWidth="1"/>
    <col min="5123" max="5125" width="0" hidden="1" customWidth="1"/>
    <col min="5126" max="5127" width="22" customWidth="1"/>
    <col min="5128" max="5128" width="22.75" customWidth="1"/>
    <col min="5378" max="5378" width="72" customWidth="1"/>
    <col min="5379" max="5381" width="0" hidden="1" customWidth="1"/>
    <col min="5382" max="5383" width="22" customWidth="1"/>
    <col min="5384" max="5384" width="22.75" customWidth="1"/>
    <col min="5634" max="5634" width="72" customWidth="1"/>
    <col min="5635" max="5637" width="0" hidden="1" customWidth="1"/>
    <col min="5638" max="5639" width="22" customWidth="1"/>
    <col min="5640" max="5640" width="22.75" customWidth="1"/>
    <col min="5890" max="5890" width="72" customWidth="1"/>
    <col min="5891" max="5893" width="0" hidden="1" customWidth="1"/>
    <col min="5894" max="5895" width="22" customWidth="1"/>
    <col min="5896" max="5896" width="22.75" customWidth="1"/>
    <col min="6146" max="6146" width="72" customWidth="1"/>
    <col min="6147" max="6149" width="0" hidden="1" customWidth="1"/>
    <col min="6150" max="6151" width="22" customWidth="1"/>
    <col min="6152" max="6152" width="22.75" customWidth="1"/>
    <col min="6402" max="6402" width="72" customWidth="1"/>
    <col min="6403" max="6405" width="0" hidden="1" customWidth="1"/>
    <col min="6406" max="6407" width="22" customWidth="1"/>
    <col min="6408" max="6408" width="22.75" customWidth="1"/>
    <col min="6658" max="6658" width="72" customWidth="1"/>
    <col min="6659" max="6661" width="0" hidden="1" customWidth="1"/>
    <col min="6662" max="6663" width="22" customWidth="1"/>
    <col min="6664" max="6664" width="22.75" customWidth="1"/>
    <col min="6914" max="6914" width="72" customWidth="1"/>
    <col min="6915" max="6917" width="0" hidden="1" customWidth="1"/>
    <col min="6918" max="6919" width="22" customWidth="1"/>
    <col min="6920" max="6920" width="22.75" customWidth="1"/>
    <col min="7170" max="7170" width="72" customWidth="1"/>
    <col min="7171" max="7173" width="0" hidden="1" customWidth="1"/>
    <col min="7174" max="7175" width="22" customWidth="1"/>
    <col min="7176" max="7176" width="22.75" customWidth="1"/>
    <col min="7426" max="7426" width="72" customWidth="1"/>
    <col min="7427" max="7429" width="0" hidden="1" customWidth="1"/>
    <col min="7430" max="7431" width="22" customWidth="1"/>
    <col min="7432" max="7432" width="22.75" customWidth="1"/>
    <col min="7682" max="7682" width="72" customWidth="1"/>
    <col min="7683" max="7685" width="0" hidden="1" customWidth="1"/>
    <col min="7686" max="7687" width="22" customWidth="1"/>
    <col min="7688" max="7688" width="22.75" customWidth="1"/>
    <col min="7938" max="7938" width="72" customWidth="1"/>
    <col min="7939" max="7941" width="0" hidden="1" customWidth="1"/>
    <col min="7942" max="7943" width="22" customWidth="1"/>
    <col min="7944" max="7944" width="22.75" customWidth="1"/>
    <col min="8194" max="8194" width="72" customWidth="1"/>
    <col min="8195" max="8197" width="0" hidden="1" customWidth="1"/>
    <col min="8198" max="8199" width="22" customWidth="1"/>
    <col min="8200" max="8200" width="22.75" customWidth="1"/>
    <col min="8450" max="8450" width="72" customWidth="1"/>
    <col min="8451" max="8453" width="0" hidden="1" customWidth="1"/>
    <col min="8454" max="8455" width="22" customWidth="1"/>
    <col min="8456" max="8456" width="22.75" customWidth="1"/>
    <col min="8706" max="8706" width="72" customWidth="1"/>
    <col min="8707" max="8709" width="0" hidden="1" customWidth="1"/>
    <col min="8710" max="8711" width="22" customWidth="1"/>
    <col min="8712" max="8712" width="22.75" customWidth="1"/>
    <col min="8962" max="8962" width="72" customWidth="1"/>
    <col min="8963" max="8965" width="0" hidden="1" customWidth="1"/>
    <col min="8966" max="8967" width="22" customWidth="1"/>
    <col min="8968" max="8968" width="22.75" customWidth="1"/>
    <col min="9218" max="9218" width="72" customWidth="1"/>
    <col min="9219" max="9221" width="0" hidden="1" customWidth="1"/>
    <col min="9222" max="9223" width="22" customWidth="1"/>
    <col min="9224" max="9224" width="22.75" customWidth="1"/>
    <col min="9474" max="9474" width="72" customWidth="1"/>
    <col min="9475" max="9477" width="0" hidden="1" customWidth="1"/>
    <col min="9478" max="9479" width="22" customWidth="1"/>
    <col min="9480" max="9480" width="22.75" customWidth="1"/>
    <col min="9730" max="9730" width="72" customWidth="1"/>
    <col min="9731" max="9733" width="0" hidden="1" customWidth="1"/>
    <col min="9734" max="9735" width="22" customWidth="1"/>
    <col min="9736" max="9736" width="22.75" customWidth="1"/>
    <col min="9986" max="9986" width="72" customWidth="1"/>
    <col min="9987" max="9989" width="0" hidden="1" customWidth="1"/>
    <col min="9990" max="9991" width="22" customWidth="1"/>
    <col min="9992" max="9992" width="22.75" customWidth="1"/>
    <col min="10242" max="10242" width="72" customWidth="1"/>
    <col min="10243" max="10245" width="0" hidden="1" customWidth="1"/>
    <col min="10246" max="10247" width="22" customWidth="1"/>
    <col min="10248" max="10248" width="22.75" customWidth="1"/>
    <col min="10498" max="10498" width="72" customWidth="1"/>
    <col min="10499" max="10501" width="0" hidden="1" customWidth="1"/>
    <col min="10502" max="10503" width="22" customWidth="1"/>
    <col min="10504" max="10504" width="22.75" customWidth="1"/>
    <col min="10754" max="10754" width="72" customWidth="1"/>
    <col min="10755" max="10757" width="0" hidden="1" customWidth="1"/>
    <col min="10758" max="10759" width="22" customWidth="1"/>
    <col min="10760" max="10760" width="22.75" customWidth="1"/>
    <col min="11010" max="11010" width="72" customWidth="1"/>
    <col min="11011" max="11013" width="0" hidden="1" customWidth="1"/>
    <col min="11014" max="11015" width="22" customWidth="1"/>
    <col min="11016" max="11016" width="22.75" customWidth="1"/>
    <col min="11266" max="11266" width="72" customWidth="1"/>
    <col min="11267" max="11269" width="0" hidden="1" customWidth="1"/>
    <col min="11270" max="11271" width="22" customWidth="1"/>
    <col min="11272" max="11272" width="22.75" customWidth="1"/>
    <col min="11522" max="11522" width="72" customWidth="1"/>
    <col min="11523" max="11525" width="0" hidden="1" customWidth="1"/>
    <col min="11526" max="11527" width="22" customWidth="1"/>
    <col min="11528" max="11528" width="22.75" customWidth="1"/>
    <col min="11778" max="11778" width="72" customWidth="1"/>
    <col min="11779" max="11781" width="0" hidden="1" customWidth="1"/>
    <col min="11782" max="11783" width="22" customWidth="1"/>
    <col min="11784" max="11784" width="22.75" customWidth="1"/>
    <col min="12034" max="12034" width="72" customWidth="1"/>
    <col min="12035" max="12037" width="0" hidden="1" customWidth="1"/>
    <col min="12038" max="12039" width="22" customWidth="1"/>
    <col min="12040" max="12040" width="22.75" customWidth="1"/>
    <col min="12290" max="12290" width="72" customWidth="1"/>
    <col min="12291" max="12293" width="0" hidden="1" customWidth="1"/>
    <col min="12294" max="12295" width="22" customWidth="1"/>
    <col min="12296" max="12296" width="22.75" customWidth="1"/>
    <col min="12546" max="12546" width="72" customWidth="1"/>
    <col min="12547" max="12549" width="0" hidden="1" customWidth="1"/>
    <col min="12550" max="12551" width="22" customWidth="1"/>
    <col min="12552" max="12552" width="22.75" customWidth="1"/>
    <col min="12802" max="12802" width="72" customWidth="1"/>
    <col min="12803" max="12805" width="0" hidden="1" customWidth="1"/>
    <col min="12806" max="12807" width="22" customWidth="1"/>
    <col min="12808" max="12808" width="22.75" customWidth="1"/>
    <col min="13058" max="13058" width="72" customWidth="1"/>
    <col min="13059" max="13061" width="0" hidden="1" customWidth="1"/>
    <col min="13062" max="13063" width="22" customWidth="1"/>
    <col min="13064" max="13064" width="22.75" customWidth="1"/>
    <col min="13314" max="13314" width="72" customWidth="1"/>
    <col min="13315" max="13317" width="0" hidden="1" customWidth="1"/>
    <col min="13318" max="13319" width="22" customWidth="1"/>
    <col min="13320" max="13320" width="22.75" customWidth="1"/>
    <col min="13570" max="13570" width="72" customWidth="1"/>
    <col min="13571" max="13573" width="0" hidden="1" customWidth="1"/>
    <col min="13574" max="13575" width="22" customWidth="1"/>
    <col min="13576" max="13576" width="22.75" customWidth="1"/>
    <col min="13826" max="13826" width="72" customWidth="1"/>
    <col min="13827" max="13829" width="0" hidden="1" customWidth="1"/>
    <col min="13830" max="13831" width="22" customWidth="1"/>
    <col min="13832" max="13832" width="22.75" customWidth="1"/>
    <col min="14082" max="14082" width="72" customWidth="1"/>
    <col min="14083" max="14085" width="0" hidden="1" customWidth="1"/>
    <col min="14086" max="14087" width="22" customWidth="1"/>
    <col min="14088" max="14088" width="22.75" customWidth="1"/>
    <col min="14338" max="14338" width="72" customWidth="1"/>
    <col min="14339" max="14341" width="0" hidden="1" customWidth="1"/>
    <col min="14342" max="14343" width="22" customWidth="1"/>
    <col min="14344" max="14344" width="22.75" customWidth="1"/>
    <col min="14594" max="14594" width="72" customWidth="1"/>
    <col min="14595" max="14597" width="0" hidden="1" customWidth="1"/>
    <col min="14598" max="14599" width="22" customWidth="1"/>
    <col min="14600" max="14600" width="22.75" customWidth="1"/>
    <col min="14850" max="14850" width="72" customWidth="1"/>
    <col min="14851" max="14853" width="0" hidden="1" customWidth="1"/>
    <col min="14854" max="14855" width="22" customWidth="1"/>
    <col min="14856" max="14856" width="22.75" customWidth="1"/>
    <col min="15106" max="15106" width="72" customWidth="1"/>
    <col min="15107" max="15109" width="0" hidden="1" customWidth="1"/>
    <col min="15110" max="15111" width="22" customWidth="1"/>
    <col min="15112" max="15112" width="22.75" customWidth="1"/>
    <col min="15362" max="15362" width="72" customWidth="1"/>
    <col min="15363" max="15365" width="0" hidden="1" customWidth="1"/>
    <col min="15366" max="15367" width="22" customWidth="1"/>
    <col min="15368" max="15368" width="22.75" customWidth="1"/>
    <col min="15618" max="15618" width="72" customWidth="1"/>
    <col min="15619" max="15621" width="0" hidden="1" customWidth="1"/>
    <col min="15622" max="15623" width="22" customWidth="1"/>
    <col min="15624" max="15624" width="22.75" customWidth="1"/>
    <col min="15874" max="15874" width="72" customWidth="1"/>
    <col min="15875" max="15877" width="0" hidden="1" customWidth="1"/>
    <col min="15878" max="15879" width="22" customWidth="1"/>
    <col min="15880" max="15880" width="22.75" customWidth="1"/>
    <col min="16130" max="16130" width="72" customWidth="1"/>
    <col min="16131" max="16133" width="0" hidden="1" customWidth="1"/>
    <col min="16134" max="16135" width="22" customWidth="1"/>
    <col min="16136" max="16136" width="22.75" customWidth="1"/>
  </cols>
  <sheetData>
    <row r="1" spans="1:8" ht="18.75" x14ac:dyDescent="0.3">
      <c r="A1" s="1"/>
      <c r="B1" s="2"/>
      <c r="C1" s="2"/>
      <c r="D1" s="3" t="s">
        <v>97</v>
      </c>
      <c r="E1" s="3"/>
      <c r="F1" s="3"/>
      <c r="G1" s="3"/>
      <c r="H1" s="4"/>
    </row>
    <row r="2" spans="1:8" ht="62.25" customHeight="1" x14ac:dyDescent="0.25">
      <c r="A2" s="5" t="s">
        <v>98</v>
      </c>
      <c r="B2" s="5"/>
      <c r="C2" s="5"/>
      <c r="D2" s="6"/>
      <c r="E2" s="6"/>
      <c r="F2" s="6"/>
      <c r="G2" s="6"/>
      <c r="H2" s="6"/>
    </row>
    <row r="3" spans="1:8" ht="31.5" customHeight="1" thickBot="1" x14ac:dyDescent="0.3">
      <c r="A3" s="7"/>
      <c r="B3" s="8" t="str">
        <f>'[1]Додаток 4 ЄР'!A1</f>
        <v>ТОВ "ЄВРО-РЕКОНСТРУКЦІЯ"</v>
      </c>
      <c r="C3" s="8"/>
      <c r="D3" s="8"/>
      <c r="E3" s="8"/>
      <c r="F3" s="8"/>
      <c r="G3" s="8"/>
      <c r="H3" s="8"/>
    </row>
    <row r="4" spans="1:8" ht="33.75" customHeight="1" thickBot="1" x14ac:dyDescent="0.3">
      <c r="A4" s="9" t="s">
        <v>2</v>
      </c>
      <c r="B4" s="9" t="s">
        <v>3</v>
      </c>
      <c r="C4" s="10"/>
      <c r="D4" s="11" t="s">
        <v>4</v>
      </c>
      <c r="E4" s="12"/>
      <c r="F4" s="12"/>
      <c r="G4" s="12"/>
      <c r="H4" s="13"/>
    </row>
    <row r="5" spans="1:8" ht="69" customHeight="1" x14ac:dyDescent="0.25">
      <c r="A5" s="14"/>
      <c r="B5" s="14"/>
      <c r="C5" s="15" t="s">
        <v>5</v>
      </c>
      <c r="D5" s="17" t="s">
        <v>7</v>
      </c>
      <c r="E5" s="15" t="s">
        <v>6</v>
      </c>
      <c r="F5" s="17" t="str">
        <f>'Додаток 1_ТЕ_населення без ВКО'!F5</f>
        <v>Розпорядження КМВА від 16.06.2026 року №131</v>
      </c>
      <c r="G5" s="17" t="str">
        <f>'Додаток 1_ТЕ_населення без ВКО'!G5</f>
        <v>Розпорядження КМВА від 29.09.2026 року №249</v>
      </c>
      <c r="H5" s="125" t="s">
        <v>10</v>
      </c>
    </row>
    <row r="6" spans="1:8" ht="22.5" customHeight="1" thickBot="1" x14ac:dyDescent="0.3">
      <c r="A6" s="19"/>
      <c r="B6" s="19"/>
      <c r="C6" s="126" t="s">
        <v>11</v>
      </c>
      <c r="D6" s="21" t="s">
        <v>11</v>
      </c>
      <c r="E6" s="126" t="s">
        <v>11</v>
      </c>
      <c r="F6" s="21" t="s">
        <v>11</v>
      </c>
      <c r="G6" s="21" t="s">
        <v>11</v>
      </c>
      <c r="H6" s="22" t="s">
        <v>11</v>
      </c>
    </row>
    <row r="7" spans="1:8" ht="15" customHeight="1" x14ac:dyDescent="0.25">
      <c r="A7" s="28">
        <v>1</v>
      </c>
      <c r="B7" s="127">
        <v>2</v>
      </c>
      <c r="C7" s="128">
        <v>3</v>
      </c>
      <c r="D7" s="129">
        <v>4</v>
      </c>
      <c r="E7" s="130">
        <v>4</v>
      </c>
      <c r="F7" s="131"/>
      <c r="G7" s="131"/>
      <c r="H7" s="131">
        <v>5</v>
      </c>
    </row>
    <row r="8" spans="1:8" ht="25.5" customHeight="1" x14ac:dyDescent="0.25">
      <c r="A8" s="34">
        <v>1</v>
      </c>
      <c r="B8" s="68" t="s">
        <v>12</v>
      </c>
      <c r="C8" s="132">
        <f t="shared" ref="C8:H8" si="0">C9+C20+C21+C29</f>
        <v>0</v>
      </c>
      <c r="D8" s="49">
        <f>D9+D20+D21+D29</f>
        <v>1739.2600000000002</v>
      </c>
      <c r="E8" s="133">
        <f t="shared" si="0"/>
        <v>1635.45</v>
      </c>
      <c r="F8" s="134">
        <f>F9+F20+F21+F29</f>
        <v>2214.4327996101192</v>
      </c>
      <c r="G8" s="134">
        <f>G9+G20+G21+G29</f>
        <v>2350.5300000000002</v>
      </c>
      <c r="H8" s="134">
        <f t="shared" si="0"/>
        <v>2466.34</v>
      </c>
    </row>
    <row r="9" spans="1:8" ht="22.5" customHeight="1" x14ac:dyDescent="0.25">
      <c r="A9" s="34" t="s">
        <v>13</v>
      </c>
      <c r="B9" s="135" t="s">
        <v>14</v>
      </c>
      <c r="C9" s="132">
        <f t="shared" ref="C9:H9" si="1">SUM(C10:C19)</f>
        <v>0</v>
      </c>
      <c r="D9" s="41">
        <f>SUM(D10:D19)</f>
        <v>1733.3200000000002</v>
      </c>
      <c r="E9" s="136">
        <f t="shared" si="1"/>
        <v>1631.08</v>
      </c>
      <c r="F9" s="137">
        <f>SUM(F10:F19)</f>
        <v>2206.3800721908724</v>
      </c>
      <c r="G9" s="137">
        <f>SUM(G10:G19)</f>
        <v>2341.42</v>
      </c>
      <c r="H9" s="137">
        <f t="shared" si="1"/>
        <v>2457.23</v>
      </c>
    </row>
    <row r="10" spans="1:8" ht="15" customHeight="1" x14ac:dyDescent="0.25">
      <c r="A10" s="34" t="s">
        <v>15</v>
      </c>
      <c r="B10" s="40" t="s">
        <v>16</v>
      </c>
      <c r="C10" s="132"/>
      <c r="D10" s="41"/>
      <c r="E10" s="138"/>
      <c r="F10" s="137"/>
      <c r="G10" s="137"/>
      <c r="H10" s="137"/>
    </row>
    <row r="11" spans="1:8" ht="14.25" customHeight="1" x14ac:dyDescent="0.25">
      <c r="A11" s="44" t="s">
        <v>17</v>
      </c>
      <c r="B11" s="40" t="s">
        <v>18</v>
      </c>
      <c r="C11" s="132"/>
      <c r="D11" s="41"/>
      <c r="E11" s="138"/>
      <c r="F11" s="137"/>
      <c r="G11" s="137"/>
      <c r="H11" s="137"/>
    </row>
    <row r="12" spans="1:8" ht="17.25" customHeight="1" x14ac:dyDescent="0.25">
      <c r="A12" s="44" t="s">
        <v>19</v>
      </c>
      <c r="B12" s="40" t="s">
        <v>20</v>
      </c>
      <c r="C12" s="132"/>
      <c r="D12" s="41"/>
      <c r="E12" s="138"/>
      <c r="F12" s="137"/>
      <c r="G12" s="137"/>
      <c r="H12" s="137"/>
    </row>
    <row r="13" spans="1:8" ht="18" customHeight="1" x14ac:dyDescent="0.25">
      <c r="A13" s="44" t="s">
        <v>21</v>
      </c>
      <c r="B13" s="40" t="s">
        <v>22</v>
      </c>
      <c r="C13" s="132"/>
      <c r="D13" s="41"/>
      <c r="E13" s="138"/>
      <c r="F13" s="137"/>
      <c r="G13" s="137"/>
      <c r="H13" s="137"/>
    </row>
    <row r="14" spans="1:8" ht="22.5" customHeight="1" x14ac:dyDescent="0.25">
      <c r="A14" s="44" t="s">
        <v>23</v>
      </c>
      <c r="B14" s="40" t="s">
        <v>24</v>
      </c>
      <c r="C14" s="132"/>
      <c r="D14" s="41"/>
      <c r="E14" s="138"/>
      <c r="F14" s="137"/>
      <c r="G14" s="137"/>
      <c r="H14" s="137"/>
    </row>
    <row r="15" spans="1:8" ht="27.75" customHeight="1" x14ac:dyDescent="0.25">
      <c r="A15" s="44" t="s">
        <v>25</v>
      </c>
      <c r="B15" s="40" t="s">
        <v>26</v>
      </c>
      <c r="C15" s="132"/>
      <c r="D15" s="41"/>
      <c r="E15" s="138"/>
      <c r="F15" s="137"/>
      <c r="G15" s="137"/>
      <c r="H15" s="137"/>
    </row>
    <row r="16" spans="1:8" ht="30.75" customHeight="1" x14ac:dyDescent="0.25">
      <c r="A16" s="45" t="s">
        <v>27</v>
      </c>
      <c r="B16" s="139" t="s">
        <v>28</v>
      </c>
      <c r="C16" s="132"/>
      <c r="D16" s="49">
        <v>1064.81</v>
      </c>
      <c r="E16" s="140">
        <v>1064.81</v>
      </c>
      <c r="F16" s="134">
        <v>1325.22</v>
      </c>
      <c r="G16" s="134">
        <v>1325.22</v>
      </c>
      <c r="H16" s="134">
        <f>'[1]Додаток 4 ЄР'!K225</f>
        <v>1411.48</v>
      </c>
    </row>
    <row r="17" spans="1:10" ht="39" customHeight="1" x14ac:dyDescent="0.25">
      <c r="A17" s="44" t="s">
        <v>29</v>
      </c>
      <c r="B17" s="40" t="s">
        <v>30</v>
      </c>
      <c r="C17" s="132"/>
      <c r="D17" s="49"/>
      <c r="E17" s="141"/>
      <c r="F17" s="134"/>
      <c r="G17" s="134"/>
      <c r="H17" s="134"/>
    </row>
    <row r="18" spans="1:10" ht="30" customHeight="1" x14ac:dyDescent="0.25">
      <c r="A18" s="44" t="s">
        <v>31</v>
      </c>
      <c r="B18" s="139" t="s">
        <v>32</v>
      </c>
      <c r="C18" s="132"/>
      <c r="D18" s="49">
        <v>668.09</v>
      </c>
      <c r="E18" s="141">
        <v>565.9</v>
      </c>
      <c r="F18" s="134">
        <v>880.71</v>
      </c>
      <c r="G18" s="134">
        <v>1015.57</v>
      </c>
      <c r="H18" s="134">
        <f>'[1]Дод 5 (інформаційно-довідков)ЄР'!G243</f>
        <v>1045.1199999999999</v>
      </c>
    </row>
    <row r="19" spans="1:10" ht="15.75" customHeight="1" x14ac:dyDescent="0.25">
      <c r="A19" s="44" t="s">
        <v>33</v>
      </c>
      <c r="B19" s="40" t="s">
        <v>34</v>
      </c>
      <c r="C19" s="132"/>
      <c r="D19" s="41">
        <v>0.42</v>
      </c>
      <c r="E19" s="138">
        <v>0.37</v>
      </c>
      <c r="F19" s="137">
        <v>0.45007219087202882</v>
      </c>
      <c r="G19" s="137">
        <v>0.63</v>
      </c>
      <c r="H19" s="137">
        <f>ROUND('[1]Додаток 6-1 (без ІТП з ВК O(2'!K15/'[1]Додаток 6-1 (без ІТП з ВК O(2'!K188*1000,2)</f>
        <v>0.63</v>
      </c>
      <c r="J19" s="52">
        <f>H19+H20+H21</f>
        <v>9.74</v>
      </c>
    </row>
    <row r="20" spans="1:10" ht="18.75" x14ac:dyDescent="0.25">
      <c r="A20" s="34" t="s">
        <v>35</v>
      </c>
      <c r="B20" s="35" t="s">
        <v>36</v>
      </c>
      <c r="C20" s="132"/>
      <c r="D20" s="41">
        <v>4.7</v>
      </c>
      <c r="E20" s="138">
        <v>3.45</v>
      </c>
      <c r="F20" s="137">
        <v>6.4380866077136103</v>
      </c>
      <c r="G20" s="137">
        <v>7.17</v>
      </c>
      <c r="H20" s="137">
        <f>ROUND('[1]Додаток 6-1 (без ІТП з ВК O(2'!K16/'[1]Додаток 6-1 (без ІТП з ВК O(2'!K188*1000,2)</f>
        <v>7.17</v>
      </c>
    </row>
    <row r="21" spans="1:10" ht="17.25" customHeight="1" x14ac:dyDescent="0.25">
      <c r="A21" s="34" t="s">
        <v>37</v>
      </c>
      <c r="B21" s="135" t="s">
        <v>38</v>
      </c>
      <c r="C21" s="142">
        <f>SUM(C22:C24)+C28</f>
        <v>0</v>
      </c>
      <c r="D21" s="41">
        <f>SUM(D22:D24)+D28</f>
        <v>1.24</v>
      </c>
      <c r="E21" s="143">
        <f>SUM(E22:E24)+E28</f>
        <v>0.92</v>
      </c>
      <c r="F21" s="137">
        <v>1.6146408115333359</v>
      </c>
      <c r="G21" s="137">
        <v>1.94</v>
      </c>
      <c r="H21" s="137">
        <f>H22+H23+H24+H26+H28</f>
        <v>1.94</v>
      </c>
    </row>
    <row r="22" spans="1:10" ht="15.75" customHeight="1" x14ac:dyDescent="0.25">
      <c r="A22" s="44" t="s">
        <v>39</v>
      </c>
      <c r="B22" s="40" t="s">
        <v>40</v>
      </c>
      <c r="C22" s="132"/>
      <c r="D22" s="41">
        <v>1.03</v>
      </c>
      <c r="E22" s="138">
        <v>0.76</v>
      </c>
      <c r="F22" s="137">
        <v>1.4163790536969945</v>
      </c>
      <c r="G22" s="137">
        <v>1.58</v>
      </c>
      <c r="H22" s="137">
        <f>ROUND('[1]Додаток 6-1 (без ІТП з ВК O(2'!K18/'[1]Додаток 6-1 (без ІТП з ВК O(2'!K188*1000,2)</f>
        <v>1.58</v>
      </c>
      <c r="I22" s="52">
        <f>SUM(H23:H31)</f>
        <v>0.36</v>
      </c>
    </row>
    <row r="23" spans="1:10" ht="17.25" customHeight="1" x14ac:dyDescent="0.25">
      <c r="A23" s="44" t="s">
        <v>41</v>
      </c>
      <c r="B23" s="40" t="s">
        <v>42</v>
      </c>
      <c r="C23" s="132"/>
      <c r="D23" s="41">
        <v>0.05</v>
      </c>
      <c r="E23" s="138">
        <v>0.05</v>
      </c>
      <c r="F23" s="137">
        <v>5.5492783277411306E-2</v>
      </c>
      <c r="G23" s="137">
        <v>0.16</v>
      </c>
      <c r="H23" s="137">
        <f>ROUND('[1]Додаток 6-1 (без ІТП з ВК O(2'!K19/'[1]Додаток 6-1 (без ІТП з ВК O(2'!K188*1000,2)</f>
        <v>0.16</v>
      </c>
    </row>
    <row r="24" spans="1:10" ht="33.75" customHeight="1" x14ac:dyDescent="0.25">
      <c r="A24" s="44" t="s">
        <v>43</v>
      </c>
      <c r="B24" s="40" t="s">
        <v>44</v>
      </c>
      <c r="C24" s="132"/>
      <c r="D24" s="41">
        <v>0</v>
      </c>
      <c r="E24" s="138">
        <v>0</v>
      </c>
      <c r="F24" s="137">
        <v>0</v>
      </c>
      <c r="G24" s="137">
        <v>0</v>
      </c>
      <c r="H24" s="137">
        <v>0</v>
      </c>
    </row>
    <row r="25" spans="1:10" ht="18" customHeight="1" x14ac:dyDescent="0.25">
      <c r="A25" s="44" t="s">
        <v>45</v>
      </c>
      <c r="B25" s="56" t="s">
        <v>46</v>
      </c>
      <c r="C25" s="132"/>
      <c r="D25" s="37">
        <v>0</v>
      </c>
      <c r="E25" s="136">
        <v>0</v>
      </c>
      <c r="F25" s="144">
        <v>0</v>
      </c>
      <c r="G25" s="144">
        <v>0</v>
      </c>
      <c r="H25" s="144">
        <v>0</v>
      </c>
    </row>
    <row r="26" spans="1:10" ht="32.25" customHeight="1" x14ac:dyDescent="0.25">
      <c r="A26" s="145" t="s">
        <v>47</v>
      </c>
      <c r="B26" s="40" t="s">
        <v>48</v>
      </c>
      <c r="C26" s="132"/>
      <c r="D26" s="37"/>
      <c r="E26" s="136"/>
      <c r="F26" s="144">
        <v>0</v>
      </c>
      <c r="G26" s="144">
        <v>0</v>
      </c>
      <c r="H26" s="144">
        <v>0</v>
      </c>
    </row>
    <row r="27" spans="1:10" ht="18" customHeight="1" x14ac:dyDescent="0.25">
      <c r="A27" s="145" t="s">
        <v>49</v>
      </c>
      <c r="B27" s="56" t="s">
        <v>46</v>
      </c>
      <c r="C27" s="132"/>
      <c r="D27" s="37"/>
      <c r="E27" s="136"/>
      <c r="F27" s="144">
        <v>0</v>
      </c>
      <c r="G27" s="144">
        <v>0</v>
      </c>
      <c r="H27" s="144">
        <v>0</v>
      </c>
    </row>
    <row r="28" spans="1:10" ht="18.75" customHeight="1" x14ac:dyDescent="0.25">
      <c r="A28" s="44" t="s">
        <v>50</v>
      </c>
      <c r="B28" s="40" t="s">
        <v>51</v>
      </c>
      <c r="C28" s="132"/>
      <c r="D28" s="41">
        <v>0.16</v>
      </c>
      <c r="E28" s="138">
        <v>0.11</v>
      </c>
      <c r="F28" s="137">
        <v>0.13276897455893016</v>
      </c>
      <c r="G28" s="137">
        <v>0.2</v>
      </c>
      <c r="H28" s="137">
        <f>ROUND('[1]Додаток 6-1 (без ІТП з ВК O(2'!K20/'[1]Додаток 6-1 (без ІТП з ВК O(2'!K188*1000,2)</f>
        <v>0.2</v>
      </c>
    </row>
    <row r="29" spans="1:10" ht="17.25" customHeight="1" x14ac:dyDescent="0.25">
      <c r="A29" s="34" t="s">
        <v>52</v>
      </c>
      <c r="B29" s="135" t="s">
        <v>53</v>
      </c>
      <c r="C29" s="132">
        <f t="shared" ref="C29:H29" si="2">SUM(C30:C32)</f>
        <v>0</v>
      </c>
      <c r="D29" s="41">
        <f>SUM(D30:D32)</f>
        <v>0</v>
      </c>
      <c r="E29" s="138">
        <f t="shared" si="2"/>
        <v>0</v>
      </c>
      <c r="F29" s="137">
        <v>0</v>
      </c>
      <c r="G29" s="137">
        <v>0</v>
      </c>
      <c r="H29" s="137">
        <f t="shared" si="2"/>
        <v>0</v>
      </c>
      <c r="J29" s="52">
        <f>SUM(H19:H21)</f>
        <v>9.74</v>
      </c>
    </row>
    <row r="30" spans="1:10" ht="14.25" customHeight="1" x14ac:dyDescent="0.25">
      <c r="A30" s="58" t="s">
        <v>54</v>
      </c>
      <c r="B30" s="40" t="s">
        <v>55</v>
      </c>
      <c r="C30" s="132"/>
      <c r="D30" s="41"/>
      <c r="E30" s="138"/>
      <c r="F30" s="137"/>
      <c r="G30" s="137"/>
      <c r="H30" s="137"/>
    </row>
    <row r="31" spans="1:10" ht="21" customHeight="1" x14ac:dyDescent="0.25">
      <c r="A31" s="59" t="s">
        <v>56</v>
      </c>
      <c r="B31" s="40" t="s">
        <v>40</v>
      </c>
      <c r="C31" s="132"/>
      <c r="D31" s="41"/>
      <c r="E31" s="138"/>
      <c r="F31" s="137"/>
      <c r="G31" s="137"/>
      <c r="H31" s="137"/>
    </row>
    <row r="32" spans="1:10" ht="17.25" customHeight="1" x14ac:dyDescent="0.25">
      <c r="A32" s="59" t="s">
        <v>57</v>
      </c>
      <c r="B32" s="40" t="s">
        <v>58</v>
      </c>
      <c r="C32" s="132"/>
      <c r="D32" s="41"/>
      <c r="E32" s="138"/>
      <c r="F32" s="137"/>
      <c r="G32" s="137"/>
      <c r="H32" s="137"/>
    </row>
    <row r="33" spans="1:11" ht="18" customHeight="1" x14ac:dyDescent="0.25">
      <c r="A33" s="60">
        <v>2</v>
      </c>
      <c r="B33" s="61" t="s">
        <v>59</v>
      </c>
      <c r="C33" s="132">
        <f t="shared" ref="C33:H33" si="3">SUM(C34:C36)</f>
        <v>0</v>
      </c>
      <c r="D33" s="41">
        <f>SUM(D34:D36)</f>
        <v>0</v>
      </c>
      <c r="E33" s="138">
        <f t="shared" si="3"/>
        <v>0</v>
      </c>
      <c r="F33" s="137">
        <v>0</v>
      </c>
      <c r="G33" s="137">
        <v>0</v>
      </c>
      <c r="H33" s="137">
        <f t="shared" si="3"/>
        <v>0</v>
      </c>
    </row>
    <row r="34" spans="1:11" ht="16.5" customHeight="1" x14ac:dyDescent="0.25">
      <c r="A34" s="58" t="s">
        <v>60</v>
      </c>
      <c r="B34" s="62" t="s">
        <v>55</v>
      </c>
      <c r="C34" s="132"/>
      <c r="D34" s="41"/>
      <c r="E34" s="138"/>
      <c r="F34" s="137"/>
      <c r="G34" s="137"/>
      <c r="H34" s="137"/>
    </row>
    <row r="35" spans="1:11" ht="18.75" customHeight="1" x14ac:dyDescent="0.25">
      <c r="A35" s="58" t="s">
        <v>61</v>
      </c>
      <c r="B35" s="63" t="s">
        <v>40</v>
      </c>
      <c r="C35" s="132"/>
      <c r="D35" s="41"/>
      <c r="E35" s="138"/>
      <c r="F35" s="137"/>
      <c r="G35" s="137"/>
      <c r="H35" s="137"/>
    </row>
    <row r="36" spans="1:11" ht="17.25" customHeight="1" x14ac:dyDescent="0.25">
      <c r="A36" s="58" t="s">
        <v>62</v>
      </c>
      <c r="B36" s="62" t="s">
        <v>58</v>
      </c>
      <c r="C36" s="132"/>
      <c r="D36" s="41"/>
      <c r="E36" s="138"/>
      <c r="F36" s="137"/>
      <c r="G36" s="137"/>
      <c r="H36" s="137"/>
    </row>
    <row r="37" spans="1:11" ht="15.75" customHeight="1" x14ac:dyDescent="0.25">
      <c r="A37" s="34">
        <v>3</v>
      </c>
      <c r="B37" s="64" t="s">
        <v>63</v>
      </c>
      <c r="C37" s="132">
        <f t="shared" ref="C37:H37" si="4">SUM(C38:C40)</f>
        <v>0</v>
      </c>
      <c r="D37" s="41">
        <f>SUM(D38:D40)</f>
        <v>0</v>
      </c>
      <c r="E37" s="138">
        <f t="shared" si="4"/>
        <v>0</v>
      </c>
      <c r="F37" s="137">
        <v>0</v>
      </c>
      <c r="G37" s="137">
        <v>0</v>
      </c>
      <c r="H37" s="137">
        <f t="shared" si="4"/>
        <v>0</v>
      </c>
    </row>
    <row r="38" spans="1:11" ht="13.5" customHeight="1" x14ac:dyDescent="0.25">
      <c r="A38" s="44" t="s">
        <v>64</v>
      </c>
      <c r="B38" s="62" t="s">
        <v>55</v>
      </c>
      <c r="C38" s="132"/>
      <c r="D38" s="41"/>
      <c r="E38" s="138"/>
      <c r="F38" s="137"/>
      <c r="G38" s="137"/>
      <c r="H38" s="137"/>
    </row>
    <row r="39" spans="1:11" ht="16.5" customHeight="1" x14ac:dyDescent="0.25">
      <c r="A39" s="44" t="s">
        <v>65</v>
      </c>
      <c r="B39" s="63" t="s">
        <v>40</v>
      </c>
      <c r="C39" s="132"/>
      <c r="D39" s="41"/>
      <c r="E39" s="138"/>
      <c r="F39" s="137"/>
      <c r="G39" s="137"/>
      <c r="H39" s="137"/>
      <c r="K39" s="52"/>
    </row>
    <row r="40" spans="1:11" ht="15.75" customHeight="1" x14ac:dyDescent="0.25">
      <c r="A40" s="44" t="s">
        <v>66</v>
      </c>
      <c r="B40" s="62" t="s">
        <v>58</v>
      </c>
      <c r="C40" s="132"/>
      <c r="D40" s="41"/>
      <c r="E40" s="138"/>
      <c r="F40" s="137"/>
      <c r="G40" s="137"/>
      <c r="H40" s="137"/>
      <c r="K40" s="52"/>
    </row>
    <row r="41" spans="1:11" ht="18.75" customHeight="1" x14ac:dyDescent="0.25">
      <c r="A41" s="34">
        <v>4</v>
      </c>
      <c r="B41" s="65" t="s">
        <v>67</v>
      </c>
      <c r="C41" s="132"/>
      <c r="D41" s="41"/>
      <c r="E41" s="138"/>
      <c r="F41" s="137"/>
      <c r="G41" s="137"/>
      <c r="H41" s="137"/>
      <c r="K41" s="52"/>
    </row>
    <row r="42" spans="1:11" ht="18" customHeight="1" x14ac:dyDescent="0.25">
      <c r="A42" s="34">
        <v>5</v>
      </c>
      <c r="B42" s="65" t="s">
        <v>68</v>
      </c>
      <c r="C42" s="132"/>
      <c r="D42" s="41"/>
      <c r="E42" s="138"/>
      <c r="F42" s="137"/>
      <c r="G42" s="137"/>
      <c r="H42" s="137"/>
      <c r="K42" s="52"/>
    </row>
    <row r="43" spans="1:11" ht="18" customHeight="1" x14ac:dyDescent="0.25">
      <c r="A43" s="146">
        <v>6</v>
      </c>
      <c r="B43" s="64" t="s">
        <v>69</v>
      </c>
      <c r="C43" s="147">
        <f t="shared" ref="C43:H43" si="5">C8+C33+C37+C41+C42</f>
        <v>0</v>
      </c>
      <c r="D43" s="46">
        <f t="shared" si="5"/>
        <v>1739.2600000000002</v>
      </c>
      <c r="E43" s="140">
        <f t="shared" si="5"/>
        <v>1635.45</v>
      </c>
      <c r="F43" s="70">
        <f t="shared" si="5"/>
        <v>2214.4327996101192</v>
      </c>
      <c r="G43" s="70">
        <f t="shared" si="5"/>
        <v>2350.5300000000002</v>
      </c>
      <c r="H43" s="70">
        <f t="shared" si="5"/>
        <v>2466.34</v>
      </c>
    </row>
    <row r="44" spans="1:11" ht="27" customHeight="1" x14ac:dyDescent="0.25">
      <c r="A44" s="34">
        <v>7</v>
      </c>
      <c r="B44" s="66" t="s">
        <v>70</v>
      </c>
      <c r="C44" s="132"/>
      <c r="D44" s="41"/>
      <c r="E44" s="138"/>
      <c r="F44" s="137"/>
      <c r="G44" s="137"/>
      <c r="H44" s="137"/>
    </row>
    <row r="45" spans="1:11" ht="24" customHeight="1" x14ac:dyDescent="0.25">
      <c r="A45" s="34">
        <v>8</v>
      </c>
      <c r="B45" s="67" t="s">
        <v>71</v>
      </c>
      <c r="C45" s="132"/>
      <c r="D45" s="41">
        <v>0</v>
      </c>
      <c r="E45" s="138">
        <v>-0.27</v>
      </c>
      <c r="F45" s="137">
        <v>0</v>
      </c>
      <c r="G45" s="137">
        <v>0</v>
      </c>
      <c r="H45" s="137">
        <v>0</v>
      </c>
    </row>
    <row r="46" spans="1:11" ht="17.25" customHeight="1" x14ac:dyDescent="0.25">
      <c r="A46" s="34">
        <v>9</v>
      </c>
      <c r="B46" s="68" t="s">
        <v>72</v>
      </c>
      <c r="C46" s="132">
        <f>(C52+C51+C49)/0.82</f>
        <v>0</v>
      </c>
      <c r="D46" s="49">
        <f>(D52+D51+D49)/0.82</f>
        <v>174.89071882568629</v>
      </c>
      <c r="E46" s="140">
        <f>(E51+E50)/0.82</f>
        <v>0.23170731707317074</v>
      </c>
      <c r="F46" s="134">
        <f>ROUND((F52+F51+F49)/0.82,2)</f>
        <v>389.98</v>
      </c>
      <c r="G46" s="134">
        <f>ROUND((G52+G51+G49)/0.82,2)</f>
        <v>249.35</v>
      </c>
      <c r="H46" s="134">
        <f>ROUND((H52+H51+H49)/0.82,2)</f>
        <v>249.35</v>
      </c>
    </row>
    <row r="47" spans="1:11" ht="17.25" customHeight="1" x14ac:dyDescent="0.25">
      <c r="A47" s="58" t="s">
        <v>73</v>
      </c>
      <c r="B47" s="62" t="s">
        <v>74</v>
      </c>
      <c r="C47" s="132">
        <f>C46*0.18</f>
        <v>0</v>
      </c>
      <c r="D47" s="41">
        <f>D46*0.18</f>
        <v>31.480329388623531</v>
      </c>
      <c r="E47" s="136">
        <f>E46*0.18</f>
        <v>4.1707317073170734E-2</v>
      </c>
      <c r="F47" s="137">
        <v>70.195546533162016</v>
      </c>
      <c r="G47" s="137">
        <f>G46*0.18</f>
        <v>44.882999999999996</v>
      </c>
      <c r="H47" s="137">
        <f>H46*0.18</f>
        <v>44.882999999999996</v>
      </c>
    </row>
    <row r="48" spans="1:11" ht="18" customHeight="1" x14ac:dyDescent="0.25">
      <c r="A48" s="58" t="s">
        <v>75</v>
      </c>
      <c r="B48" s="62" t="s">
        <v>76</v>
      </c>
      <c r="C48" s="132"/>
      <c r="D48" s="41"/>
      <c r="E48" s="136"/>
      <c r="F48" s="137"/>
      <c r="G48" s="137"/>
      <c r="H48" s="137"/>
    </row>
    <row r="49" spans="1:20" ht="30" customHeight="1" x14ac:dyDescent="0.25">
      <c r="A49" s="58" t="s">
        <v>77</v>
      </c>
      <c r="B49" s="62" t="s">
        <v>99</v>
      </c>
      <c r="C49" s="132"/>
      <c r="D49" s="41">
        <v>143.15596464009013</v>
      </c>
      <c r="E49" s="136"/>
      <c r="F49" s="137">
        <v>319.44</v>
      </c>
      <c r="G49" s="137">
        <f>G50</f>
        <v>204.08</v>
      </c>
      <c r="H49" s="137">
        <f>H50</f>
        <v>204.08</v>
      </c>
      <c r="L49" s="71"/>
    </row>
    <row r="50" spans="1:20" ht="19.5" customHeight="1" x14ac:dyDescent="0.25">
      <c r="A50" s="148" t="s">
        <v>100</v>
      </c>
      <c r="B50" s="56" t="s">
        <v>101</v>
      </c>
      <c r="C50" s="132"/>
      <c r="D50" s="41">
        <v>143.15596464009013</v>
      </c>
      <c r="E50" s="136">
        <v>0</v>
      </c>
      <c r="F50" s="137">
        <v>319.44</v>
      </c>
      <c r="G50" s="137">
        <v>204.08</v>
      </c>
      <c r="H50" s="137">
        <f>ROUND('[1]Додаток 6-1 (без ІТП з ВК O(2'!K182/'[1]Додаток 6-1 (без ІТП з ВК O(2'!K188*1000,2)</f>
        <v>204.08</v>
      </c>
      <c r="J50" s="52"/>
    </row>
    <row r="51" spans="1:20" ht="18" customHeight="1" x14ac:dyDescent="0.25">
      <c r="A51" s="58" t="s">
        <v>79</v>
      </c>
      <c r="B51" s="62" t="s">
        <v>80</v>
      </c>
      <c r="C51" s="132"/>
      <c r="D51" s="41">
        <v>0.25442479697261594</v>
      </c>
      <c r="E51" s="136">
        <v>0.19</v>
      </c>
      <c r="F51" s="137">
        <v>0.33971198440475903</v>
      </c>
      <c r="G51" s="137">
        <v>0.39</v>
      </c>
      <c r="H51" s="137">
        <f>ROUND('[1]Додаток 6-1 (без ІТП з ВК O(2'!K183/'[1]Додаток 6-1 (без ІТП з ВК O(2'!K188*1000,2)</f>
        <v>0.39</v>
      </c>
    </row>
    <row r="52" spans="1:20" ht="18" customHeight="1" x14ac:dyDescent="0.25">
      <c r="A52" s="58" t="s">
        <v>81</v>
      </c>
      <c r="B52" s="62" t="s">
        <v>82</v>
      </c>
      <c r="C52" s="132"/>
      <c r="D52" s="41"/>
      <c r="E52" s="140"/>
      <c r="F52" s="137"/>
      <c r="G52" s="137"/>
      <c r="H52" s="137"/>
    </row>
    <row r="53" spans="1:20" ht="33.75" customHeight="1" x14ac:dyDescent="0.25">
      <c r="A53" s="34">
        <v>10</v>
      </c>
      <c r="B53" s="64" t="s">
        <v>83</v>
      </c>
      <c r="C53" s="147">
        <f>C43+C46</f>
        <v>0</v>
      </c>
      <c r="D53" s="46">
        <f>D43+D46+D44+D45</f>
        <v>1914.1507188256865</v>
      </c>
      <c r="E53" s="140">
        <f>E43+E46+E44+E45</f>
        <v>1635.4117073170733</v>
      </c>
      <c r="F53" s="70">
        <f>F43+F46+F44+F45</f>
        <v>2604.4127996101192</v>
      </c>
      <c r="G53" s="70">
        <f>G43+G46+G44+G45</f>
        <v>2599.88</v>
      </c>
      <c r="H53" s="70">
        <f>H43+H46+H44+H45</f>
        <v>2715.69</v>
      </c>
      <c r="I53" s="52"/>
      <c r="J53" s="71"/>
    </row>
    <row r="54" spans="1:20" ht="17.25" customHeight="1" x14ac:dyDescent="0.25">
      <c r="A54" s="72">
        <v>11</v>
      </c>
      <c r="B54" s="149" t="s">
        <v>84</v>
      </c>
      <c r="C54" s="132">
        <f t="shared" ref="C54:H54" si="6">C53*0.2</f>
        <v>0</v>
      </c>
      <c r="D54" s="41">
        <f>D53*0.2</f>
        <v>382.83014376513734</v>
      </c>
      <c r="E54" s="138">
        <f t="shared" si="6"/>
        <v>327.08234146341465</v>
      </c>
      <c r="F54" s="137">
        <f>F53*0.2</f>
        <v>520.88255992202392</v>
      </c>
      <c r="G54" s="137">
        <f>G53*0.2</f>
        <v>519.976</v>
      </c>
      <c r="H54" s="137">
        <f t="shared" si="6"/>
        <v>543.13800000000003</v>
      </c>
    </row>
    <row r="55" spans="1:20" ht="35.25" customHeight="1" thickBot="1" x14ac:dyDescent="0.3">
      <c r="A55" s="73">
        <v>12</v>
      </c>
      <c r="B55" s="150" t="s">
        <v>85</v>
      </c>
      <c r="C55" s="151">
        <f>C53+C54</f>
        <v>0</v>
      </c>
      <c r="D55" s="76">
        <f>D53+D54</f>
        <v>2296.9808625908236</v>
      </c>
      <c r="E55" s="152">
        <f>E53+E54</f>
        <v>1962.4940487804879</v>
      </c>
      <c r="F55" s="153">
        <f>ROUNDUP(F53+F54,2)-0.01</f>
        <v>3125.29</v>
      </c>
      <c r="G55" s="153">
        <f>ROUNDUP(G53+G54,2)</f>
        <v>3119.86</v>
      </c>
      <c r="H55" s="153">
        <f>ROUNDUP(H53+H54,2)</f>
        <v>3258.8300000000004</v>
      </c>
    </row>
    <row r="56" spans="1:20" ht="57" customHeight="1" x14ac:dyDescent="0.25">
      <c r="A56" s="124" t="s">
        <v>102</v>
      </c>
      <c r="B56" s="124"/>
      <c r="C56" s="124"/>
      <c r="D56" s="124"/>
      <c r="E56" s="124"/>
      <c r="F56" s="124"/>
      <c r="G56" s="124"/>
      <c r="H56" s="124"/>
    </row>
    <row r="57" spans="1:20" ht="30.75" customHeight="1" x14ac:dyDescent="0.25">
      <c r="A57" s="81"/>
      <c r="B57" s="82" t="s">
        <v>87</v>
      </c>
      <c r="C57" s="80"/>
      <c r="D57" s="80"/>
      <c r="E57" s="80"/>
      <c r="F57" s="80"/>
      <c r="G57" s="80"/>
      <c r="H57" s="80" t="s">
        <v>88</v>
      </c>
      <c r="I57" s="84"/>
      <c r="J57" s="85"/>
      <c r="K57" s="85"/>
      <c r="L57" s="86"/>
      <c r="M57" s="86"/>
      <c r="N57" s="86"/>
      <c r="O57" s="87"/>
      <c r="P57" s="88"/>
      <c r="Q57" s="88"/>
      <c r="R57" s="81"/>
      <c r="S57" s="81"/>
      <c r="T57" s="81"/>
    </row>
    <row r="58" spans="1:20" ht="15.75" customHeight="1" x14ac:dyDescent="0.25">
      <c r="A58" s="81"/>
      <c r="B58" s="89" t="s">
        <v>89</v>
      </c>
      <c r="C58" s="90" t="s">
        <v>90</v>
      </c>
      <c r="D58" s="83"/>
      <c r="E58" s="83"/>
      <c r="F58" s="83"/>
      <c r="G58" s="83"/>
      <c r="H58" s="83" t="s">
        <v>91</v>
      </c>
      <c r="I58" s="91"/>
      <c r="J58" s="92"/>
      <c r="K58" s="93"/>
      <c r="L58" s="86"/>
      <c r="M58" s="86"/>
      <c r="N58" s="86"/>
      <c r="O58" s="87"/>
      <c r="P58" s="88"/>
      <c r="Q58" s="88"/>
      <c r="R58" s="81"/>
      <c r="S58" s="81"/>
      <c r="T58" s="81"/>
    </row>
  </sheetData>
  <mergeCells count="9">
    <mergeCell ref="A56:H56"/>
    <mergeCell ref="O57:Q57"/>
    <mergeCell ref="O58:Q58"/>
    <mergeCell ref="D1:H1"/>
    <mergeCell ref="A2:H2"/>
    <mergeCell ref="B3:H3"/>
    <mergeCell ref="A4:A6"/>
    <mergeCell ref="B4:B6"/>
    <mergeCell ref="D4:H4"/>
  </mergeCells>
  <pageMargins left="0.70866141732283472" right="0.11811023622047245" top="0.15748031496062992" bottom="0.15748031496062992" header="0.11811023622047245" footer="0.11811023622047245"/>
  <pageSetup paperSize="9" scale="5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50927-0D63-43C2-A54E-EC3E0D1D4B80}">
  <sheetPr>
    <tabColor theme="4" tint="-0.499984740745262"/>
    <pageSetUpPr fitToPage="1"/>
  </sheetPr>
  <dimension ref="A1:W57"/>
  <sheetViews>
    <sheetView showZeros="0" topLeftCell="A6" zoomScaleNormal="100" workbookViewId="0">
      <selection activeCell="H47" sqref="H47"/>
    </sheetView>
  </sheetViews>
  <sheetFormatPr defaultRowHeight="15.75" x14ac:dyDescent="0.25"/>
  <cols>
    <col min="2" max="2" width="47.75" customWidth="1"/>
    <col min="3" max="3" width="18" hidden="1" customWidth="1"/>
    <col min="4" max="5" width="15.5" customWidth="1"/>
    <col min="6" max="6" width="13" customWidth="1"/>
    <col min="7" max="7" width="19" hidden="1" customWidth="1"/>
    <col min="8" max="9" width="16.875" customWidth="1"/>
    <col min="10" max="10" width="12.875" customWidth="1"/>
    <col min="11" max="11" width="18.375" hidden="1" customWidth="1"/>
    <col min="12" max="13" width="15.25" hidden="1" customWidth="1"/>
    <col min="14" max="14" width="14.75" hidden="1" customWidth="1"/>
    <col min="258" max="258" width="47.75" customWidth="1"/>
    <col min="259" max="259" width="0" hidden="1" customWidth="1"/>
    <col min="260" max="261" width="15.5" customWidth="1"/>
    <col min="262" max="262" width="13" customWidth="1"/>
    <col min="263" max="263" width="0" hidden="1" customWidth="1"/>
    <col min="264" max="265" width="16.875" customWidth="1"/>
    <col min="266" max="266" width="12.875" customWidth="1"/>
    <col min="267" max="270" width="0" hidden="1" customWidth="1"/>
    <col min="514" max="514" width="47.75" customWidth="1"/>
    <col min="515" max="515" width="0" hidden="1" customWidth="1"/>
    <col min="516" max="517" width="15.5" customWidth="1"/>
    <col min="518" max="518" width="13" customWidth="1"/>
    <col min="519" max="519" width="0" hidden="1" customWidth="1"/>
    <col min="520" max="521" width="16.875" customWidth="1"/>
    <col min="522" max="522" width="12.875" customWidth="1"/>
    <col min="523" max="526" width="0" hidden="1" customWidth="1"/>
    <col min="770" max="770" width="47.75" customWidth="1"/>
    <col min="771" max="771" width="0" hidden="1" customWidth="1"/>
    <col min="772" max="773" width="15.5" customWidth="1"/>
    <col min="774" max="774" width="13" customWidth="1"/>
    <col min="775" max="775" width="0" hidden="1" customWidth="1"/>
    <col min="776" max="777" width="16.875" customWidth="1"/>
    <col min="778" max="778" width="12.875" customWidth="1"/>
    <col min="779" max="782" width="0" hidden="1" customWidth="1"/>
    <col min="1026" max="1026" width="47.75" customWidth="1"/>
    <col min="1027" max="1027" width="0" hidden="1" customWidth="1"/>
    <col min="1028" max="1029" width="15.5" customWidth="1"/>
    <col min="1030" max="1030" width="13" customWidth="1"/>
    <col min="1031" max="1031" width="0" hidden="1" customWidth="1"/>
    <col min="1032" max="1033" width="16.875" customWidth="1"/>
    <col min="1034" max="1034" width="12.875" customWidth="1"/>
    <col min="1035" max="1038" width="0" hidden="1" customWidth="1"/>
    <col min="1282" max="1282" width="47.75" customWidth="1"/>
    <col min="1283" max="1283" width="0" hidden="1" customWidth="1"/>
    <col min="1284" max="1285" width="15.5" customWidth="1"/>
    <col min="1286" max="1286" width="13" customWidth="1"/>
    <col min="1287" max="1287" width="0" hidden="1" customWidth="1"/>
    <col min="1288" max="1289" width="16.875" customWidth="1"/>
    <col min="1290" max="1290" width="12.875" customWidth="1"/>
    <col min="1291" max="1294" width="0" hidden="1" customWidth="1"/>
    <col min="1538" max="1538" width="47.75" customWidth="1"/>
    <col min="1539" max="1539" width="0" hidden="1" customWidth="1"/>
    <col min="1540" max="1541" width="15.5" customWidth="1"/>
    <col min="1542" max="1542" width="13" customWidth="1"/>
    <col min="1543" max="1543" width="0" hidden="1" customWidth="1"/>
    <col min="1544" max="1545" width="16.875" customWidth="1"/>
    <col min="1546" max="1546" width="12.875" customWidth="1"/>
    <col min="1547" max="1550" width="0" hidden="1" customWidth="1"/>
    <col min="1794" max="1794" width="47.75" customWidth="1"/>
    <col min="1795" max="1795" width="0" hidden="1" customWidth="1"/>
    <col min="1796" max="1797" width="15.5" customWidth="1"/>
    <col min="1798" max="1798" width="13" customWidth="1"/>
    <col min="1799" max="1799" width="0" hidden="1" customWidth="1"/>
    <col min="1800" max="1801" width="16.875" customWidth="1"/>
    <col min="1802" max="1802" width="12.875" customWidth="1"/>
    <col min="1803" max="1806" width="0" hidden="1" customWidth="1"/>
    <col min="2050" max="2050" width="47.75" customWidth="1"/>
    <col min="2051" max="2051" width="0" hidden="1" customWidth="1"/>
    <col min="2052" max="2053" width="15.5" customWidth="1"/>
    <col min="2054" max="2054" width="13" customWidth="1"/>
    <col min="2055" max="2055" width="0" hidden="1" customWidth="1"/>
    <col min="2056" max="2057" width="16.875" customWidth="1"/>
    <col min="2058" max="2058" width="12.875" customWidth="1"/>
    <col min="2059" max="2062" width="0" hidden="1" customWidth="1"/>
    <col min="2306" max="2306" width="47.75" customWidth="1"/>
    <col min="2307" max="2307" width="0" hidden="1" customWidth="1"/>
    <col min="2308" max="2309" width="15.5" customWidth="1"/>
    <col min="2310" max="2310" width="13" customWidth="1"/>
    <col min="2311" max="2311" width="0" hidden="1" customWidth="1"/>
    <col min="2312" max="2313" width="16.875" customWidth="1"/>
    <col min="2314" max="2314" width="12.875" customWidth="1"/>
    <col min="2315" max="2318" width="0" hidden="1" customWidth="1"/>
    <col min="2562" max="2562" width="47.75" customWidth="1"/>
    <col min="2563" max="2563" width="0" hidden="1" customWidth="1"/>
    <col min="2564" max="2565" width="15.5" customWidth="1"/>
    <col min="2566" max="2566" width="13" customWidth="1"/>
    <col min="2567" max="2567" width="0" hidden="1" customWidth="1"/>
    <col min="2568" max="2569" width="16.875" customWidth="1"/>
    <col min="2570" max="2570" width="12.875" customWidth="1"/>
    <col min="2571" max="2574" width="0" hidden="1" customWidth="1"/>
    <col min="2818" max="2818" width="47.75" customWidth="1"/>
    <col min="2819" max="2819" width="0" hidden="1" customWidth="1"/>
    <col min="2820" max="2821" width="15.5" customWidth="1"/>
    <col min="2822" max="2822" width="13" customWidth="1"/>
    <col min="2823" max="2823" width="0" hidden="1" customWidth="1"/>
    <col min="2824" max="2825" width="16.875" customWidth="1"/>
    <col min="2826" max="2826" width="12.875" customWidth="1"/>
    <col min="2827" max="2830" width="0" hidden="1" customWidth="1"/>
    <col min="3074" max="3074" width="47.75" customWidth="1"/>
    <col min="3075" max="3075" width="0" hidden="1" customWidth="1"/>
    <col min="3076" max="3077" width="15.5" customWidth="1"/>
    <col min="3078" max="3078" width="13" customWidth="1"/>
    <col min="3079" max="3079" width="0" hidden="1" customWidth="1"/>
    <col min="3080" max="3081" width="16.875" customWidth="1"/>
    <col min="3082" max="3082" width="12.875" customWidth="1"/>
    <col min="3083" max="3086" width="0" hidden="1" customWidth="1"/>
    <col min="3330" max="3330" width="47.75" customWidth="1"/>
    <col min="3331" max="3331" width="0" hidden="1" customWidth="1"/>
    <col min="3332" max="3333" width="15.5" customWidth="1"/>
    <col min="3334" max="3334" width="13" customWidth="1"/>
    <col min="3335" max="3335" width="0" hidden="1" customWidth="1"/>
    <col min="3336" max="3337" width="16.875" customWidth="1"/>
    <col min="3338" max="3338" width="12.875" customWidth="1"/>
    <col min="3339" max="3342" width="0" hidden="1" customWidth="1"/>
    <col min="3586" max="3586" width="47.75" customWidth="1"/>
    <col min="3587" max="3587" width="0" hidden="1" customWidth="1"/>
    <col min="3588" max="3589" width="15.5" customWidth="1"/>
    <col min="3590" max="3590" width="13" customWidth="1"/>
    <col min="3591" max="3591" width="0" hidden="1" customWidth="1"/>
    <col min="3592" max="3593" width="16.875" customWidth="1"/>
    <col min="3594" max="3594" width="12.875" customWidth="1"/>
    <col min="3595" max="3598" width="0" hidden="1" customWidth="1"/>
    <col min="3842" max="3842" width="47.75" customWidth="1"/>
    <col min="3843" max="3843" width="0" hidden="1" customWidth="1"/>
    <col min="3844" max="3845" width="15.5" customWidth="1"/>
    <col min="3846" max="3846" width="13" customWidth="1"/>
    <col min="3847" max="3847" width="0" hidden="1" customWidth="1"/>
    <col min="3848" max="3849" width="16.875" customWidth="1"/>
    <col min="3850" max="3850" width="12.875" customWidth="1"/>
    <col min="3851" max="3854" width="0" hidden="1" customWidth="1"/>
    <col min="4098" max="4098" width="47.75" customWidth="1"/>
    <col min="4099" max="4099" width="0" hidden="1" customWidth="1"/>
    <col min="4100" max="4101" width="15.5" customWidth="1"/>
    <col min="4102" max="4102" width="13" customWidth="1"/>
    <col min="4103" max="4103" width="0" hidden="1" customWidth="1"/>
    <col min="4104" max="4105" width="16.875" customWidth="1"/>
    <col min="4106" max="4106" width="12.875" customWidth="1"/>
    <col min="4107" max="4110" width="0" hidden="1" customWidth="1"/>
    <col min="4354" max="4354" width="47.75" customWidth="1"/>
    <col min="4355" max="4355" width="0" hidden="1" customWidth="1"/>
    <col min="4356" max="4357" width="15.5" customWidth="1"/>
    <col min="4358" max="4358" width="13" customWidth="1"/>
    <col min="4359" max="4359" width="0" hidden="1" customWidth="1"/>
    <col min="4360" max="4361" width="16.875" customWidth="1"/>
    <col min="4362" max="4362" width="12.875" customWidth="1"/>
    <col min="4363" max="4366" width="0" hidden="1" customWidth="1"/>
    <col min="4610" max="4610" width="47.75" customWidth="1"/>
    <col min="4611" max="4611" width="0" hidden="1" customWidth="1"/>
    <col min="4612" max="4613" width="15.5" customWidth="1"/>
    <col min="4614" max="4614" width="13" customWidth="1"/>
    <col min="4615" max="4615" width="0" hidden="1" customWidth="1"/>
    <col min="4616" max="4617" width="16.875" customWidth="1"/>
    <col min="4618" max="4618" width="12.875" customWidth="1"/>
    <col min="4619" max="4622" width="0" hidden="1" customWidth="1"/>
    <col min="4866" max="4866" width="47.75" customWidth="1"/>
    <col min="4867" max="4867" width="0" hidden="1" customWidth="1"/>
    <col min="4868" max="4869" width="15.5" customWidth="1"/>
    <col min="4870" max="4870" width="13" customWidth="1"/>
    <col min="4871" max="4871" width="0" hidden="1" customWidth="1"/>
    <col min="4872" max="4873" width="16.875" customWidth="1"/>
    <col min="4874" max="4874" width="12.875" customWidth="1"/>
    <col min="4875" max="4878" width="0" hidden="1" customWidth="1"/>
    <col min="5122" max="5122" width="47.75" customWidth="1"/>
    <col min="5123" max="5123" width="0" hidden="1" customWidth="1"/>
    <col min="5124" max="5125" width="15.5" customWidth="1"/>
    <col min="5126" max="5126" width="13" customWidth="1"/>
    <col min="5127" max="5127" width="0" hidden="1" customWidth="1"/>
    <col min="5128" max="5129" width="16.875" customWidth="1"/>
    <col min="5130" max="5130" width="12.875" customWidth="1"/>
    <col min="5131" max="5134" width="0" hidden="1" customWidth="1"/>
    <col min="5378" max="5378" width="47.75" customWidth="1"/>
    <col min="5379" max="5379" width="0" hidden="1" customWidth="1"/>
    <col min="5380" max="5381" width="15.5" customWidth="1"/>
    <col min="5382" max="5382" width="13" customWidth="1"/>
    <col min="5383" max="5383" width="0" hidden="1" customWidth="1"/>
    <col min="5384" max="5385" width="16.875" customWidth="1"/>
    <col min="5386" max="5386" width="12.875" customWidth="1"/>
    <col min="5387" max="5390" width="0" hidden="1" customWidth="1"/>
    <col min="5634" max="5634" width="47.75" customWidth="1"/>
    <col min="5635" max="5635" width="0" hidden="1" customWidth="1"/>
    <col min="5636" max="5637" width="15.5" customWidth="1"/>
    <col min="5638" max="5638" width="13" customWidth="1"/>
    <col min="5639" max="5639" width="0" hidden="1" customWidth="1"/>
    <col min="5640" max="5641" width="16.875" customWidth="1"/>
    <col min="5642" max="5642" width="12.875" customWidth="1"/>
    <col min="5643" max="5646" width="0" hidden="1" customWidth="1"/>
    <col min="5890" max="5890" width="47.75" customWidth="1"/>
    <col min="5891" max="5891" width="0" hidden="1" customWidth="1"/>
    <col min="5892" max="5893" width="15.5" customWidth="1"/>
    <col min="5894" max="5894" width="13" customWidth="1"/>
    <col min="5895" max="5895" width="0" hidden="1" customWidth="1"/>
    <col min="5896" max="5897" width="16.875" customWidth="1"/>
    <col min="5898" max="5898" width="12.875" customWidth="1"/>
    <col min="5899" max="5902" width="0" hidden="1" customWidth="1"/>
    <col min="6146" max="6146" width="47.75" customWidth="1"/>
    <col min="6147" max="6147" width="0" hidden="1" customWidth="1"/>
    <col min="6148" max="6149" width="15.5" customWidth="1"/>
    <col min="6150" max="6150" width="13" customWidth="1"/>
    <col min="6151" max="6151" width="0" hidden="1" customWidth="1"/>
    <col min="6152" max="6153" width="16.875" customWidth="1"/>
    <col min="6154" max="6154" width="12.875" customWidth="1"/>
    <col min="6155" max="6158" width="0" hidden="1" customWidth="1"/>
    <col min="6402" max="6402" width="47.75" customWidth="1"/>
    <col min="6403" max="6403" width="0" hidden="1" customWidth="1"/>
    <col min="6404" max="6405" width="15.5" customWidth="1"/>
    <col min="6406" max="6406" width="13" customWidth="1"/>
    <col min="6407" max="6407" width="0" hidden="1" customWidth="1"/>
    <col min="6408" max="6409" width="16.875" customWidth="1"/>
    <col min="6410" max="6410" width="12.875" customWidth="1"/>
    <col min="6411" max="6414" width="0" hidden="1" customWidth="1"/>
    <col min="6658" max="6658" width="47.75" customWidth="1"/>
    <col min="6659" max="6659" width="0" hidden="1" customWidth="1"/>
    <col min="6660" max="6661" width="15.5" customWidth="1"/>
    <col min="6662" max="6662" width="13" customWidth="1"/>
    <col min="6663" max="6663" width="0" hidden="1" customWidth="1"/>
    <col min="6664" max="6665" width="16.875" customWidth="1"/>
    <col min="6666" max="6666" width="12.875" customWidth="1"/>
    <col min="6667" max="6670" width="0" hidden="1" customWidth="1"/>
    <col min="6914" max="6914" width="47.75" customWidth="1"/>
    <col min="6915" max="6915" width="0" hidden="1" customWidth="1"/>
    <col min="6916" max="6917" width="15.5" customWidth="1"/>
    <col min="6918" max="6918" width="13" customWidth="1"/>
    <col min="6919" max="6919" width="0" hidden="1" customWidth="1"/>
    <col min="6920" max="6921" width="16.875" customWidth="1"/>
    <col min="6922" max="6922" width="12.875" customWidth="1"/>
    <col min="6923" max="6926" width="0" hidden="1" customWidth="1"/>
    <col min="7170" max="7170" width="47.75" customWidth="1"/>
    <col min="7171" max="7171" width="0" hidden="1" customWidth="1"/>
    <col min="7172" max="7173" width="15.5" customWidth="1"/>
    <col min="7174" max="7174" width="13" customWidth="1"/>
    <col min="7175" max="7175" width="0" hidden="1" customWidth="1"/>
    <col min="7176" max="7177" width="16.875" customWidth="1"/>
    <col min="7178" max="7178" width="12.875" customWidth="1"/>
    <col min="7179" max="7182" width="0" hidden="1" customWidth="1"/>
    <col min="7426" max="7426" width="47.75" customWidth="1"/>
    <col min="7427" max="7427" width="0" hidden="1" customWidth="1"/>
    <col min="7428" max="7429" width="15.5" customWidth="1"/>
    <col min="7430" max="7430" width="13" customWidth="1"/>
    <col min="7431" max="7431" width="0" hidden="1" customWidth="1"/>
    <col min="7432" max="7433" width="16.875" customWidth="1"/>
    <col min="7434" max="7434" width="12.875" customWidth="1"/>
    <col min="7435" max="7438" width="0" hidden="1" customWidth="1"/>
    <col min="7682" max="7682" width="47.75" customWidth="1"/>
    <col min="7683" max="7683" width="0" hidden="1" customWidth="1"/>
    <col min="7684" max="7685" width="15.5" customWidth="1"/>
    <col min="7686" max="7686" width="13" customWidth="1"/>
    <col min="7687" max="7687" width="0" hidden="1" customWidth="1"/>
    <col min="7688" max="7689" width="16.875" customWidth="1"/>
    <col min="7690" max="7690" width="12.875" customWidth="1"/>
    <col min="7691" max="7694" width="0" hidden="1" customWidth="1"/>
    <col min="7938" max="7938" width="47.75" customWidth="1"/>
    <col min="7939" max="7939" width="0" hidden="1" customWidth="1"/>
    <col min="7940" max="7941" width="15.5" customWidth="1"/>
    <col min="7942" max="7942" width="13" customWidth="1"/>
    <col min="7943" max="7943" width="0" hidden="1" customWidth="1"/>
    <col min="7944" max="7945" width="16.875" customWidth="1"/>
    <col min="7946" max="7946" width="12.875" customWidth="1"/>
    <col min="7947" max="7950" width="0" hidden="1" customWidth="1"/>
    <col min="8194" max="8194" width="47.75" customWidth="1"/>
    <col min="8195" max="8195" width="0" hidden="1" customWidth="1"/>
    <col min="8196" max="8197" width="15.5" customWidth="1"/>
    <col min="8198" max="8198" width="13" customWidth="1"/>
    <col min="8199" max="8199" width="0" hidden="1" customWidth="1"/>
    <col min="8200" max="8201" width="16.875" customWidth="1"/>
    <col min="8202" max="8202" width="12.875" customWidth="1"/>
    <col min="8203" max="8206" width="0" hidden="1" customWidth="1"/>
    <col min="8450" max="8450" width="47.75" customWidth="1"/>
    <col min="8451" max="8451" width="0" hidden="1" customWidth="1"/>
    <col min="8452" max="8453" width="15.5" customWidth="1"/>
    <col min="8454" max="8454" width="13" customWidth="1"/>
    <col min="8455" max="8455" width="0" hidden="1" customWidth="1"/>
    <col min="8456" max="8457" width="16.875" customWidth="1"/>
    <col min="8458" max="8458" width="12.875" customWidth="1"/>
    <col min="8459" max="8462" width="0" hidden="1" customWidth="1"/>
    <col min="8706" max="8706" width="47.75" customWidth="1"/>
    <col min="8707" max="8707" width="0" hidden="1" customWidth="1"/>
    <col min="8708" max="8709" width="15.5" customWidth="1"/>
    <col min="8710" max="8710" width="13" customWidth="1"/>
    <col min="8711" max="8711" width="0" hidden="1" customWidth="1"/>
    <col min="8712" max="8713" width="16.875" customWidth="1"/>
    <col min="8714" max="8714" width="12.875" customWidth="1"/>
    <col min="8715" max="8718" width="0" hidden="1" customWidth="1"/>
    <col min="8962" max="8962" width="47.75" customWidth="1"/>
    <col min="8963" max="8963" width="0" hidden="1" customWidth="1"/>
    <col min="8964" max="8965" width="15.5" customWidth="1"/>
    <col min="8966" max="8966" width="13" customWidth="1"/>
    <col min="8967" max="8967" width="0" hidden="1" customWidth="1"/>
    <col min="8968" max="8969" width="16.875" customWidth="1"/>
    <col min="8970" max="8970" width="12.875" customWidth="1"/>
    <col min="8971" max="8974" width="0" hidden="1" customWidth="1"/>
    <col min="9218" max="9218" width="47.75" customWidth="1"/>
    <col min="9219" max="9219" width="0" hidden="1" customWidth="1"/>
    <col min="9220" max="9221" width="15.5" customWidth="1"/>
    <col min="9222" max="9222" width="13" customWidth="1"/>
    <col min="9223" max="9223" width="0" hidden="1" customWidth="1"/>
    <col min="9224" max="9225" width="16.875" customWidth="1"/>
    <col min="9226" max="9226" width="12.875" customWidth="1"/>
    <col min="9227" max="9230" width="0" hidden="1" customWidth="1"/>
    <col min="9474" max="9474" width="47.75" customWidth="1"/>
    <col min="9475" max="9475" width="0" hidden="1" customWidth="1"/>
    <col min="9476" max="9477" width="15.5" customWidth="1"/>
    <col min="9478" max="9478" width="13" customWidth="1"/>
    <col min="9479" max="9479" width="0" hidden="1" customWidth="1"/>
    <col min="9480" max="9481" width="16.875" customWidth="1"/>
    <col min="9482" max="9482" width="12.875" customWidth="1"/>
    <col min="9483" max="9486" width="0" hidden="1" customWidth="1"/>
    <col min="9730" max="9730" width="47.75" customWidth="1"/>
    <col min="9731" max="9731" width="0" hidden="1" customWidth="1"/>
    <col min="9732" max="9733" width="15.5" customWidth="1"/>
    <col min="9734" max="9734" width="13" customWidth="1"/>
    <col min="9735" max="9735" width="0" hidden="1" customWidth="1"/>
    <col min="9736" max="9737" width="16.875" customWidth="1"/>
    <col min="9738" max="9738" width="12.875" customWidth="1"/>
    <col min="9739" max="9742" width="0" hidden="1" customWidth="1"/>
    <col min="9986" max="9986" width="47.75" customWidth="1"/>
    <col min="9987" max="9987" width="0" hidden="1" customWidth="1"/>
    <col min="9988" max="9989" width="15.5" customWidth="1"/>
    <col min="9990" max="9990" width="13" customWidth="1"/>
    <col min="9991" max="9991" width="0" hidden="1" customWidth="1"/>
    <col min="9992" max="9993" width="16.875" customWidth="1"/>
    <col min="9994" max="9994" width="12.875" customWidth="1"/>
    <col min="9995" max="9998" width="0" hidden="1" customWidth="1"/>
    <col min="10242" max="10242" width="47.75" customWidth="1"/>
    <col min="10243" max="10243" width="0" hidden="1" customWidth="1"/>
    <col min="10244" max="10245" width="15.5" customWidth="1"/>
    <col min="10246" max="10246" width="13" customWidth="1"/>
    <col min="10247" max="10247" width="0" hidden="1" customWidth="1"/>
    <col min="10248" max="10249" width="16.875" customWidth="1"/>
    <col min="10250" max="10250" width="12.875" customWidth="1"/>
    <col min="10251" max="10254" width="0" hidden="1" customWidth="1"/>
    <col min="10498" max="10498" width="47.75" customWidth="1"/>
    <col min="10499" max="10499" width="0" hidden="1" customWidth="1"/>
    <col min="10500" max="10501" width="15.5" customWidth="1"/>
    <col min="10502" max="10502" width="13" customWidth="1"/>
    <col min="10503" max="10503" width="0" hidden="1" customWidth="1"/>
    <col min="10504" max="10505" width="16.875" customWidth="1"/>
    <col min="10506" max="10506" width="12.875" customWidth="1"/>
    <col min="10507" max="10510" width="0" hidden="1" customWidth="1"/>
    <col min="10754" max="10754" width="47.75" customWidth="1"/>
    <col min="10755" max="10755" width="0" hidden="1" customWidth="1"/>
    <col min="10756" max="10757" width="15.5" customWidth="1"/>
    <col min="10758" max="10758" width="13" customWidth="1"/>
    <col min="10759" max="10759" width="0" hidden="1" customWidth="1"/>
    <col min="10760" max="10761" width="16.875" customWidth="1"/>
    <col min="10762" max="10762" width="12.875" customWidth="1"/>
    <col min="10763" max="10766" width="0" hidden="1" customWidth="1"/>
    <col min="11010" max="11010" width="47.75" customWidth="1"/>
    <col min="11011" max="11011" width="0" hidden="1" customWidth="1"/>
    <col min="11012" max="11013" width="15.5" customWidth="1"/>
    <col min="11014" max="11014" width="13" customWidth="1"/>
    <col min="11015" max="11015" width="0" hidden="1" customWidth="1"/>
    <col min="11016" max="11017" width="16.875" customWidth="1"/>
    <col min="11018" max="11018" width="12.875" customWidth="1"/>
    <col min="11019" max="11022" width="0" hidden="1" customWidth="1"/>
    <col min="11266" max="11266" width="47.75" customWidth="1"/>
    <col min="11267" max="11267" width="0" hidden="1" customWidth="1"/>
    <col min="11268" max="11269" width="15.5" customWidth="1"/>
    <col min="11270" max="11270" width="13" customWidth="1"/>
    <col min="11271" max="11271" width="0" hidden="1" customWidth="1"/>
    <col min="11272" max="11273" width="16.875" customWidth="1"/>
    <col min="11274" max="11274" width="12.875" customWidth="1"/>
    <col min="11275" max="11278" width="0" hidden="1" customWidth="1"/>
    <col min="11522" max="11522" width="47.75" customWidth="1"/>
    <col min="11523" max="11523" width="0" hidden="1" customWidth="1"/>
    <col min="11524" max="11525" width="15.5" customWidth="1"/>
    <col min="11526" max="11526" width="13" customWidth="1"/>
    <col min="11527" max="11527" width="0" hidden="1" customWidth="1"/>
    <col min="11528" max="11529" width="16.875" customWidth="1"/>
    <col min="11530" max="11530" width="12.875" customWidth="1"/>
    <col min="11531" max="11534" width="0" hidden="1" customWidth="1"/>
    <col min="11778" max="11778" width="47.75" customWidth="1"/>
    <col min="11779" max="11779" width="0" hidden="1" customWidth="1"/>
    <col min="11780" max="11781" width="15.5" customWidth="1"/>
    <col min="11782" max="11782" width="13" customWidth="1"/>
    <col min="11783" max="11783" width="0" hidden="1" customWidth="1"/>
    <col min="11784" max="11785" width="16.875" customWidth="1"/>
    <col min="11786" max="11786" width="12.875" customWidth="1"/>
    <col min="11787" max="11790" width="0" hidden="1" customWidth="1"/>
    <col min="12034" max="12034" width="47.75" customWidth="1"/>
    <col min="12035" max="12035" width="0" hidden="1" customWidth="1"/>
    <col min="12036" max="12037" width="15.5" customWidth="1"/>
    <col min="12038" max="12038" width="13" customWidth="1"/>
    <col min="12039" max="12039" width="0" hidden="1" customWidth="1"/>
    <col min="12040" max="12041" width="16.875" customWidth="1"/>
    <col min="12042" max="12042" width="12.875" customWidth="1"/>
    <col min="12043" max="12046" width="0" hidden="1" customWidth="1"/>
    <col min="12290" max="12290" width="47.75" customWidth="1"/>
    <col min="12291" max="12291" width="0" hidden="1" customWidth="1"/>
    <col min="12292" max="12293" width="15.5" customWidth="1"/>
    <col min="12294" max="12294" width="13" customWidth="1"/>
    <col min="12295" max="12295" width="0" hidden="1" customWidth="1"/>
    <col min="12296" max="12297" width="16.875" customWidth="1"/>
    <col min="12298" max="12298" width="12.875" customWidth="1"/>
    <col min="12299" max="12302" width="0" hidden="1" customWidth="1"/>
    <col min="12546" max="12546" width="47.75" customWidth="1"/>
    <col min="12547" max="12547" width="0" hidden="1" customWidth="1"/>
    <col min="12548" max="12549" width="15.5" customWidth="1"/>
    <col min="12550" max="12550" width="13" customWidth="1"/>
    <col min="12551" max="12551" width="0" hidden="1" customWidth="1"/>
    <col min="12552" max="12553" width="16.875" customWidth="1"/>
    <col min="12554" max="12554" width="12.875" customWidth="1"/>
    <col min="12555" max="12558" width="0" hidden="1" customWidth="1"/>
    <col min="12802" max="12802" width="47.75" customWidth="1"/>
    <col min="12803" max="12803" width="0" hidden="1" customWidth="1"/>
    <col min="12804" max="12805" width="15.5" customWidth="1"/>
    <col min="12806" max="12806" width="13" customWidth="1"/>
    <col min="12807" max="12807" width="0" hidden="1" customWidth="1"/>
    <col min="12808" max="12809" width="16.875" customWidth="1"/>
    <col min="12810" max="12810" width="12.875" customWidth="1"/>
    <col min="12811" max="12814" width="0" hidden="1" customWidth="1"/>
    <col min="13058" max="13058" width="47.75" customWidth="1"/>
    <col min="13059" max="13059" width="0" hidden="1" customWidth="1"/>
    <col min="13060" max="13061" width="15.5" customWidth="1"/>
    <col min="13062" max="13062" width="13" customWidth="1"/>
    <col min="13063" max="13063" width="0" hidden="1" customWidth="1"/>
    <col min="13064" max="13065" width="16.875" customWidth="1"/>
    <col min="13066" max="13066" width="12.875" customWidth="1"/>
    <col min="13067" max="13070" width="0" hidden="1" customWidth="1"/>
    <col min="13314" max="13314" width="47.75" customWidth="1"/>
    <col min="13315" max="13315" width="0" hidden="1" customWidth="1"/>
    <col min="13316" max="13317" width="15.5" customWidth="1"/>
    <col min="13318" max="13318" width="13" customWidth="1"/>
    <col min="13319" max="13319" width="0" hidden="1" customWidth="1"/>
    <col min="13320" max="13321" width="16.875" customWidth="1"/>
    <col min="13322" max="13322" width="12.875" customWidth="1"/>
    <col min="13323" max="13326" width="0" hidden="1" customWidth="1"/>
    <col min="13570" max="13570" width="47.75" customWidth="1"/>
    <col min="13571" max="13571" width="0" hidden="1" customWidth="1"/>
    <col min="13572" max="13573" width="15.5" customWidth="1"/>
    <col min="13574" max="13574" width="13" customWidth="1"/>
    <col min="13575" max="13575" width="0" hidden="1" customWidth="1"/>
    <col min="13576" max="13577" width="16.875" customWidth="1"/>
    <col min="13578" max="13578" width="12.875" customWidth="1"/>
    <col min="13579" max="13582" width="0" hidden="1" customWidth="1"/>
    <col min="13826" max="13826" width="47.75" customWidth="1"/>
    <col min="13827" max="13827" width="0" hidden="1" customWidth="1"/>
    <col min="13828" max="13829" width="15.5" customWidth="1"/>
    <col min="13830" max="13830" width="13" customWidth="1"/>
    <col min="13831" max="13831" width="0" hidden="1" customWidth="1"/>
    <col min="13832" max="13833" width="16.875" customWidth="1"/>
    <col min="13834" max="13834" width="12.875" customWidth="1"/>
    <col min="13835" max="13838" width="0" hidden="1" customWidth="1"/>
    <col min="14082" max="14082" width="47.75" customWidth="1"/>
    <col min="14083" max="14083" width="0" hidden="1" customWidth="1"/>
    <col min="14084" max="14085" width="15.5" customWidth="1"/>
    <col min="14086" max="14086" width="13" customWidth="1"/>
    <col min="14087" max="14087" width="0" hidden="1" customWidth="1"/>
    <col min="14088" max="14089" width="16.875" customWidth="1"/>
    <col min="14090" max="14090" width="12.875" customWidth="1"/>
    <col min="14091" max="14094" width="0" hidden="1" customWidth="1"/>
    <col min="14338" max="14338" width="47.75" customWidth="1"/>
    <col min="14339" max="14339" width="0" hidden="1" customWidth="1"/>
    <col min="14340" max="14341" width="15.5" customWidth="1"/>
    <col min="14342" max="14342" width="13" customWidth="1"/>
    <col min="14343" max="14343" width="0" hidden="1" customWidth="1"/>
    <col min="14344" max="14345" width="16.875" customWidth="1"/>
    <col min="14346" max="14346" width="12.875" customWidth="1"/>
    <col min="14347" max="14350" width="0" hidden="1" customWidth="1"/>
    <col min="14594" max="14594" width="47.75" customWidth="1"/>
    <col min="14595" max="14595" width="0" hidden="1" customWidth="1"/>
    <col min="14596" max="14597" width="15.5" customWidth="1"/>
    <col min="14598" max="14598" width="13" customWidth="1"/>
    <col min="14599" max="14599" width="0" hidden="1" customWidth="1"/>
    <col min="14600" max="14601" width="16.875" customWidth="1"/>
    <col min="14602" max="14602" width="12.875" customWidth="1"/>
    <col min="14603" max="14606" width="0" hidden="1" customWidth="1"/>
    <col min="14850" max="14850" width="47.75" customWidth="1"/>
    <col min="14851" max="14851" width="0" hidden="1" customWidth="1"/>
    <col min="14852" max="14853" width="15.5" customWidth="1"/>
    <col min="14854" max="14854" width="13" customWidth="1"/>
    <col min="14855" max="14855" width="0" hidden="1" customWidth="1"/>
    <col min="14856" max="14857" width="16.875" customWidth="1"/>
    <col min="14858" max="14858" width="12.875" customWidth="1"/>
    <col min="14859" max="14862" width="0" hidden="1" customWidth="1"/>
    <col min="15106" max="15106" width="47.75" customWidth="1"/>
    <col min="15107" max="15107" width="0" hidden="1" customWidth="1"/>
    <col min="15108" max="15109" width="15.5" customWidth="1"/>
    <col min="15110" max="15110" width="13" customWidth="1"/>
    <col min="15111" max="15111" width="0" hidden="1" customWidth="1"/>
    <col min="15112" max="15113" width="16.875" customWidth="1"/>
    <col min="15114" max="15114" width="12.875" customWidth="1"/>
    <col min="15115" max="15118" width="0" hidden="1" customWidth="1"/>
    <col min="15362" max="15362" width="47.75" customWidth="1"/>
    <col min="15363" max="15363" width="0" hidden="1" customWidth="1"/>
    <col min="15364" max="15365" width="15.5" customWidth="1"/>
    <col min="15366" max="15366" width="13" customWidth="1"/>
    <col min="15367" max="15367" width="0" hidden="1" customWidth="1"/>
    <col min="15368" max="15369" width="16.875" customWidth="1"/>
    <col min="15370" max="15370" width="12.875" customWidth="1"/>
    <col min="15371" max="15374" width="0" hidden="1" customWidth="1"/>
    <col min="15618" max="15618" width="47.75" customWidth="1"/>
    <col min="15619" max="15619" width="0" hidden="1" customWidth="1"/>
    <col min="15620" max="15621" width="15.5" customWidth="1"/>
    <col min="15622" max="15622" width="13" customWidth="1"/>
    <col min="15623" max="15623" width="0" hidden="1" customWidth="1"/>
    <col min="15624" max="15625" width="16.875" customWidth="1"/>
    <col min="15626" max="15626" width="12.875" customWidth="1"/>
    <col min="15627" max="15630" width="0" hidden="1" customWidth="1"/>
    <col min="15874" max="15874" width="47.75" customWidth="1"/>
    <col min="15875" max="15875" width="0" hidden="1" customWidth="1"/>
    <col min="15876" max="15877" width="15.5" customWidth="1"/>
    <col min="15878" max="15878" width="13" customWidth="1"/>
    <col min="15879" max="15879" width="0" hidden="1" customWidth="1"/>
    <col min="15880" max="15881" width="16.875" customWidth="1"/>
    <col min="15882" max="15882" width="12.875" customWidth="1"/>
    <col min="15883" max="15886" width="0" hidden="1" customWidth="1"/>
    <col min="16130" max="16130" width="47.75" customWidth="1"/>
    <col min="16131" max="16131" width="0" hidden="1" customWidth="1"/>
    <col min="16132" max="16133" width="15.5" customWidth="1"/>
    <col min="16134" max="16134" width="13" customWidth="1"/>
    <col min="16135" max="16135" width="0" hidden="1" customWidth="1"/>
    <col min="16136" max="16137" width="16.875" customWidth="1"/>
    <col min="16138" max="16138" width="12.875" customWidth="1"/>
    <col min="16139" max="16142" width="0" hidden="1" customWidth="1"/>
  </cols>
  <sheetData>
    <row r="1" spans="1:16" ht="18.75" x14ac:dyDescent="0.3">
      <c r="A1" s="1"/>
      <c r="B1" s="2"/>
      <c r="C1" s="2"/>
      <c r="D1" s="94"/>
      <c r="E1" s="94"/>
      <c r="F1" s="95"/>
      <c r="G1" s="95"/>
      <c r="J1" t="s">
        <v>103</v>
      </c>
      <c r="L1" s="154"/>
      <c r="M1" s="154"/>
      <c r="N1" s="154"/>
      <c r="O1" s="154"/>
      <c r="P1" s="154"/>
    </row>
    <row r="2" spans="1:16" ht="62.25" customHeight="1" x14ac:dyDescent="0.25">
      <c r="A2" s="5" t="s">
        <v>104</v>
      </c>
      <c r="B2" s="5"/>
      <c r="C2" s="5"/>
      <c r="D2" s="5"/>
      <c r="E2" s="5"/>
      <c r="F2" s="5"/>
      <c r="G2" s="5"/>
      <c r="H2" s="5"/>
      <c r="I2" s="5"/>
      <c r="J2" s="5"/>
      <c r="K2" s="5"/>
      <c r="L2" s="98"/>
      <c r="M2" s="98"/>
      <c r="N2" s="98"/>
    </row>
    <row r="3" spans="1:16" ht="38.25" customHeight="1" thickBot="1" x14ac:dyDescent="0.3">
      <c r="A3" s="7"/>
      <c r="B3" s="99" t="str">
        <f>'[1]Додаток 4 ЄР'!A1</f>
        <v>ТОВ "ЄВРО-РЕКОНСТРУКЦІЯ"</v>
      </c>
      <c r="C3" s="99"/>
      <c r="D3" s="99"/>
      <c r="E3" s="99"/>
      <c r="F3" s="99"/>
      <c r="G3" s="99"/>
      <c r="H3" s="99"/>
      <c r="I3" s="99"/>
      <c r="J3" s="99"/>
      <c r="K3" s="99"/>
      <c r="L3" s="99"/>
      <c r="M3" s="99"/>
      <c r="N3" s="99"/>
    </row>
    <row r="4" spans="1:16" ht="43.5" customHeight="1" thickBot="1" x14ac:dyDescent="0.3">
      <c r="A4" s="100" t="s">
        <v>2</v>
      </c>
      <c r="B4" s="9" t="s">
        <v>3</v>
      </c>
      <c r="C4" s="11" t="s">
        <v>94</v>
      </c>
      <c r="D4" s="12"/>
      <c r="E4" s="12"/>
      <c r="F4" s="13"/>
      <c r="G4" s="11" t="s">
        <v>95</v>
      </c>
      <c r="H4" s="12"/>
      <c r="I4" s="12"/>
      <c r="J4" s="13"/>
      <c r="K4" s="11" t="s">
        <v>96</v>
      </c>
      <c r="L4" s="12"/>
      <c r="M4" s="12"/>
      <c r="N4" s="13"/>
    </row>
    <row r="5" spans="1:16" ht="96.75" customHeight="1" x14ac:dyDescent="0.25">
      <c r="A5" s="101"/>
      <c r="B5" s="14"/>
      <c r="C5" s="102" t="s">
        <v>7</v>
      </c>
      <c r="D5" s="17" t="s">
        <v>8</v>
      </c>
      <c r="E5" s="17" t="str">
        <f>'Додаток 2_ТЕ_БІР без ВКО'!E5</f>
        <v>Розпорядження КМВА від 29.09.2026 року №249</v>
      </c>
      <c r="F5" s="103" t="s">
        <v>10</v>
      </c>
      <c r="G5" s="102" t="s">
        <v>7</v>
      </c>
      <c r="H5" s="17" t="s">
        <v>105</v>
      </c>
      <c r="I5" s="17" t="str">
        <f>$E$5</f>
        <v>Розпорядження КМВА від 29.09.2026 року №249</v>
      </c>
      <c r="J5" s="103" t="s">
        <v>10</v>
      </c>
      <c r="K5" s="102" t="s">
        <v>7</v>
      </c>
      <c r="L5" s="17" t="s">
        <v>106</v>
      </c>
      <c r="M5" s="17" t="str">
        <f>I5</f>
        <v>Розпорядження КМВА від 29.09.2026 року №249</v>
      </c>
      <c r="N5" s="103" t="s">
        <v>10</v>
      </c>
    </row>
    <row r="6" spans="1:16" ht="27" customHeight="1" thickBot="1" x14ac:dyDescent="0.3">
      <c r="A6" s="104"/>
      <c r="B6" s="19"/>
      <c r="C6" s="105" t="s">
        <v>11</v>
      </c>
      <c r="D6" s="106" t="s">
        <v>11</v>
      </c>
      <c r="E6" s="106" t="s">
        <v>11</v>
      </c>
      <c r="F6" s="106" t="s">
        <v>11</v>
      </c>
      <c r="G6" s="105" t="s">
        <v>11</v>
      </c>
      <c r="H6" s="106" t="s">
        <v>11</v>
      </c>
      <c r="I6" s="106" t="s">
        <v>11</v>
      </c>
      <c r="J6" s="106" t="s">
        <v>11</v>
      </c>
      <c r="K6" s="105" t="s">
        <v>11</v>
      </c>
      <c r="L6" s="106" t="s">
        <v>11</v>
      </c>
      <c r="M6" s="106" t="s">
        <v>11</v>
      </c>
      <c r="N6" s="106" t="s">
        <v>11</v>
      </c>
    </row>
    <row r="7" spans="1:16" ht="21.75" customHeight="1" thickBot="1" x14ac:dyDescent="0.3">
      <c r="A7" s="23">
        <v>1</v>
      </c>
      <c r="B7" s="24">
        <v>2</v>
      </c>
      <c r="C7" s="107"/>
      <c r="D7" s="107"/>
      <c r="E7" s="107"/>
      <c r="F7" s="108">
        <v>4</v>
      </c>
      <c r="G7" s="107"/>
      <c r="H7" s="107"/>
      <c r="I7" s="107"/>
      <c r="J7" s="108">
        <v>6</v>
      </c>
      <c r="K7" s="107"/>
      <c r="L7" s="107"/>
      <c r="M7" s="107"/>
      <c r="N7" s="108">
        <v>8</v>
      </c>
    </row>
    <row r="8" spans="1:16" ht="32.25" customHeight="1" x14ac:dyDescent="0.25">
      <c r="A8" s="28">
        <v>1</v>
      </c>
      <c r="B8" s="29" t="s">
        <v>12</v>
      </c>
      <c r="C8" s="109">
        <f t="shared" ref="C8:N8" si="0">C9+C20+C21+C29</f>
        <v>1932.8500000000004</v>
      </c>
      <c r="D8" s="110"/>
      <c r="E8" s="110">
        <f>E9+E20+E21+E29</f>
        <v>2367.3900000000003</v>
      </c>
      <c r="F8" s="110">
        <f t="shared" si="0"/>
        <v>2596.67</v>
      </c>
      <c r="G8" s="109">
        <f t="shared" si="0"/>
        <v>2189.91</v>
      </c>
      <c r="H8" s="110"/>
      <c r="I8" s="110">
        <f>I9+I20+I21+I29</f>
        <v>2367.3900000000003</v>
      </c>
      <c r="J8" s="110">
        <f t="shared" si="0"/>
        <v>2596.67</v>
      </c>
      <c r="K8" s="109">
        <f t="shared" si="0"/>
        <v>1904.5</v>
      </c>
      <c r="L8" s="110"/>
      <c r="M8" s="110"/>
      <c r="N8" s="110">
        <f t="shared" si="0"/>
        <v>2396.94</v>
      </c>
    </row>
    <row r="9" spans="1:16" ht="20.25" customHeight="1" x14ac:dyDescent="0.25">
      <c r="A9" s="34" t="s">
        <v>13</v>
      </c>
      <c r="B9" s="35" t="s">
        <v>14</v>
      </c>
      <c r="C9" s="111">
        <f t="shared" ref="C9:N9" si="1">SUM(C10:C19)</f>
        <v>1926.9100000000003</v>
      </c>
      <c r="D9" s="112"/>
      <c r="E9" s="112">
        <f>SUM(E10:E19)</f>
        <v>2358.2800000000002</v>
      </c>
      <c r="F9" s="112">
        <f t="shared" si="1"/>
        <v>2587.56</v>
      </c>
      <c r="G9" s="111">
        <f t="shared" si="1"/>
        <v>2183.9700000000003</v>
      </c>
      <c r="H9" s="112"/>
      <c r="I9" s="112">
        <f>SUM(I10:I19)</f>
        <v>2358.2800000000002</v>
      </c>
      <c r="J9" s="112">
        <f t="shared" si="1"/>
        <v>2587.56</v>
      </c>
      <c r="K9" s="111">
        <f t="shared" si="1"/>
        <v>1898.56</v>
      </c>
      <c r="L9" s="112"/>
      <c r="M9" s="112"/>
      <c r="N9" s="112">
        <f t="shared" si="1"/>
        <v>2387.83</v>
      </c>
    </row>
    <row r="10" spans="1:16" ht="35.25" customHeight="1" x14ac:dyDescent="0.25">
      <c r="A10" s="34" t="s">
        <v>15</v>
      </c>
      <c r="B10" s="40" t="s">
        <v>16</v>
      </c>
      <c r="C10" s="111"/>
      <c r="D10" s="112"/>
      <c r="E10" s="112"/>
      <c r="F10" s="112"/>
      <c r="G10" s="111"/>
      <c r="H10" s="112"/>
      <c r="I10" s="112"/>
      <c r="J10" s="112"/>
      <c r="K10" s="111"/>
      <c r="L10" s="112"/>
      <c r="M10" s="112"/>
      <c r="N10" s="112"/>
    </row>
    <row r="11" spans="1:16" ht="35.25" customHeight="1" x14ac:dyDescent="0.25">
      <c r="A11" s="44" t="s">
        <v>17</v>
      </c>
      <c r="B11" s="40" t="s">
        <v>18</v>
      </c>
      <c r="C11" s="111"/>
      <c r="D11" s="112"/>
      <c r="E11" s="112"/>
      <c r="F11" s="112"/>
      <c r="G11" s="111"/>
      <c r="H11" s="112"/>
      <c r="I11" s="112"/>
      <c r="J11" s="112"/>
      <c r="K11" s="111"/>
      <c r="L11" s="112"/>
      <c r="M11" s="112"/>
      <c r="N11" s="112"/>
    </row>
    <row r="12" spans="1:16" ht="35.25" customHeight="1" x14ac:dyDescent="0.25">
      <c r="A12" s="44" t="s">
        <v>19</v>
      </c>
      <c r="B12" s="40" t="s">
        <v>20</v>
      </c>
      <c r="C12" s="111"/>
      <c r="D12" s="112"/>
      <c r="E12" s="112"/>
      <c r="F12" s="112"/>
      <c r="G12" s="111"/>
      <c r="H12" s="112"/>
      <c r="I12" s="112"/>
      <c r="J12" s="112"/>
      <c r="K12" s="111"/>
      <c r="L12" s="112"/>
      <c r="M12" s="112"/>
      <c r="N12" s="112"/>
    </row>
    <row r="13" spans="1:16" ht="35.25" customHeight="1" x14ac:dyDescent="0.25">
      <c r="A13" s="44" t="s">
        <v>21</v>
      </c>
      <c r="B13" s="40" t="s">
        <v>22</v>
      </c>
      <c r="C13" s="111"/>
      <c r="D13" s="112"/>
      <c r="E13" s="112"/>
      <c r="F13" s="112"/>
      <c r="G13" s="111"/>
      <c r="H13" s="112"/>
      <c r="I13" s="112"/>
      <c r="J13" s="112"/>
      <c r="K13" s="111"/>
      <c r="L13" s="112"/>
      <c r="M13" s="112"/>
      <c r="N13" s="112"/>
    </row>
    <row r="14" spans="1:16" ht="35.25" customHeight="1" x14ac:dyDescent="0.25">
      <c r="A14" s="44" t="s">
        <v>23</v>
      </c>
      <c r="B14" s="40" t="s">
        <v>24</v>
      </c>
      <c r="C14" s="111"/>
      <c r="D14" s="112"/>
      <c r="E14" s="112"/>
      <c r="F14" s="112"/>
      <c r="G14" s="111"/>
      <c r="H14" s="112"/>
      <c r="I14" s="112"/>
      <c r="J14" s="112"/>
      <c r="K14" s="111"/>
      <c r="L14" s="112"/>
      <c r="M14" s="112"/>
      <c r="N14" s="112"/>
    </row>
    <row r="15" spans="1:16" ht="35.25" customHeight="1" x14ac:dyDescent="0.25">
      <c r="A15" s="44" t="s">
        <v>25</v>
      </c>
      <c r="B15" s="40" t="s">
        <v>26</v>
      </c>
      <c r="C15" s="111"/>
      <c r="D15" s="112"/>
      <c r="E15" s="112"/>
      <c r="F15" s="112"/>
      <c r="G15" s="111"/>
      <c r="H15" s="112"/>
      <c r="I15" s="112"/>
      <c r="J15" s="112"/>
      <c r="K15" s="111"/>
      <c r="L15" s="112"/>
      <c r="M15" s="112"/>
      <c r="N15" s="112"/>
    </row>
    <row r="16" spans="1:16" ht="35.25" customHeight="1" x14ac:dyDescent="0.25">
      <c r="A16" s="45" t="s">
        <v>27</v>
      </c>
      <c r="B16" s="40" t="s">
        <v>28</v>
      </c>
      <c r="C16" s="113">
        <v>1258.4000000000001</v>
      </c>
      <c r="D16" s="114"/>
      <c r="E16" s="114">
        <f>'[1]Додаток 4 ЄР'!R225</f>
        <v>1342.08</v>
      </c>
      <c r="F16" s="114">
        <f>'[1]Додаток 4 ЄР'!S225</f>
        <v>1541.81</v>
      </c>
      <c r="G16" s="113">
        <v>1515.46</v>
      </c>
      <c r="H16" s="114"/>
      <c r="I16" s="114">
        <f>'[1]Додаток 4 ЄР'!V225</f>
        <v>1342.08</v>
      </c>
      <c r="J16" s="114">
        <f>'[1]Додаток 4 ЄР'!W225</f>
        <v>1541.81</v>
      </c>
      <c r="K16" s="113">
        <v>1230.05</v>
      </c>
      <c r="L16" s="114"/>
      <c r="M16" s="114"/>
      <c r="N16" s="114">
        <v>1342.08</v>
      </c>
    </row>
    <row r="17" spans="1:14" ht="48" customHeight="1" x14ac:dyDescent="0.25">
      <c r="A17" s="44" t="s">
        <v>29</v>
      </c>
      <c r="B17" s="40" t="s">
        <v>30</v>
      </c>
      <c r="C17" s="115"/>
      <c r="D17" s="116"/>
      <c r="E17" s="116"/>
      <c r="F17" s="116"/>
      <c r="G17" s="115"/>
      <c r="H17" s="116"/>
      <c r="I17" s="116"/>
      <c r="J17" s="116"/>
      <c r="K17" s="115"/>
      <c r="L17" s="116"/>
      <c r="M17" s="116"/>
      <c r="N17" s="116"/>
    </row>
    <row r="18" spans="1:14" ht="49.5" customHeight="1" x14ac:dyDescent="0.25">
      <c r="A18" s="44" t="s">
        <v>31</v>
      </c>
      <c r="B18" s="40" t="s">
        <v>32</v>
      </c>
      <c r="C18" s="115">
        <v>668.09</v>
      </c>
      <c r="D18" s="116"/>
      <c r="E18" s="116">
        <f>'Додаток 1_ТЕ_населення без ВКО'!G18</f>
        <v>1015.57</v>
      </c>
      <c r="F18" s="116">
        <f>'Додаток 1_ТЕ_населення без ВКО'!H18</f>
        <v>1045.1199999999999</v>
      </c>
      <c r="G18" s="115">
        <v>668.09</v>
      </c>
      <c r="H18" s="116"/>
      <c r="I18" s="116">
        <f t="shared" ref="I18:J37" si="2">E18</f>
        <v>1015.57</v>
      </c>
      <c r="J18" s="116">
        <f t="shared" si="2"/>
        <v>1045.1199999999999</v>
      </c>
      <c r="K18" s="115">
        <v>668.09</v>
      </c>
      <c r="L18" s="116"/>
      <c r="M18" s="116"/>
      <c r="N18" s="116">
        <f t="shared" ref="N18:N37" si="3">F18</f>
        <v>1045.1199999999999</v>
      </c>
    </row>
    <row r="19" spans="1:14" ht="35.25" customHeight="1" x14ac:dyDescent="0.25">
      <c r="A19" s="44" t="s">
        <v>33</v>
      </c>
      <c r="B19" s="40" t="s">
        <v>34</v>
      </c>
      <c r="C19" s="117">
        <v>0.42</v>
      </c>
      <c r="D19" s="118"/>
      <c r="E19" s="118">
        <f>'Додаток 3_ТЕ_населення з ВКО'!G19</f>
        <v>0.63</v>
      </c>
      <c r="F19" s="118">
        <f>'Додаток 3_ТЕ_населення з ВКО'!H19</f>
        <v>0.63</v>
      </c>
      <c r="G19" s="117">
        <v>0.42</v>
      </c>
      <c r="H19" s="118"/>
      <c r="I19" s="118">
        <f t="shared" si="2"/>
        <v>0.63</v>
      </c>
      <c r="J19" s="118">
        <f t="shared" si="2"/>
        <v>0.63</v>
      </c>
      <c r="K19" s="117">
        <v>0.42</v>
      </c>
      <c r="L19" s="118"/>
      <c r="M19" s="118"/>
      <c r="N19" s="118">
        <f t="shared" si="3"/>
        <v>0.63</v>
      </c>
    </row>
    <row r="20" spans="1:14" ht="20.25" customHeight="1" x14ac:dyDescent="0.25">
      <c r="A20" s="34" t="s">
        <v>35</v>
      </c>
      <c r="B20" s="35" t="s">
        <v>36</v>
      </c>
      <c r="C20" s="117">
        <v>4.7</v>
      </c>
      <c r="D20" s="118"/>
      <c r="E20" s="118">
        <f>'Додаток 3_ТЕ_населення з ВКО'!G20</f>
        <v>7.17</v>
      </c>
      <c r="F20" s="118">
        <f>'Додаток 3_ТЕ_населення з ВКО'!H20</f>
        <v>7.17</v>
      </c>
      <c r="G20" s="117">
        <v>4.7</v>
      </c>
      <c r="H20" s="118"/>
      <c r="I20" s="118">
        <f t="shared" si="2"/>
        <v>7.17</v>
      </c>
      <c r="J20" s="118">
        <f t="shared" si="2"/>
        <v>7.17</v>
      </c>
      <c r="K20" s="117">
        <v>4.7</v>
      </c>
      <c r="L20" s="118"/>
      <c r="M20" s="118"/>
      <c r="N20" s="118">
        <f t="shared" si="3"/>
        <v>7.17</v>
      </c>
    </row>
    <row r="21" spans="1:14" ht="20.25" customHeight="1" x14ac:dyDescent="0.25">
      <c r="A21" s="34" t="s">
        <v>37</v>
      </c>
      <c r="B21" s="35" t="s">
        <v>38</v>
      </c>
      <c r="C21" s="119">
        <f>SUM(C22:C24)+C28</f>
        <v>1.24</v>
      </c>
      <c r="D21" s="120"/>
      <c r="E21" s="118">
        <f>'Додаток 3_ТЕ_населення з ВКО'!G21</f>
        <v>1.94</v>
      </c>
      <c r="F21" s="118">
        <f>'Додаток 3_ТЕ_населення з ВКО'!H21</f>
        <v>1.94</v>
      </c>
      <c r="G21" s="119">
        <f>SUM(G22:G24)+G28</f>
        <v>1.24</v>
      </c>
      <c r="H21" s="120"/>
      <c r="I21" s="118">
        <f t="shared" si="2"/>
        <v>1.94</v>
      </c>
      <c r="J21" s="118">
        <f t="shared" si="2"/>
        <v>1.94</v>
      </c>
      <c r="K21" s="119">
        <f>SUM(K22:K24)+K28</f>
        <v>1.24</v>
      </c>
      <c r="L21" s="120"/>
      <c r="M21" s="120"/>
      <c r="N21" s="118">
        <f t="shared" si="3"/>
        <v>1.94</v>
      </c>
    </row>
    <row r="22" spans="1:14" ht="20.25" customHeight="1" x14ac:dyDescent="0.25">
      <c r="A22" s="44" t="s">
        <v>39</v>
      </c>
      <c r="B22" s="40" t="s">
        <v>40</v>
      </c>
      <c r="C22" s="117">
        <v>1.03</v>
      </c>
      <c r="D22" s="118"/>
      <c r="E22" s="118">
        <f>'Додаток 3_ТЕ_населення з ВКО'!G22</f>
        <v>1.58</v>
      </c>
      <c r="F22" s="118">
        <f>'Додаток 3_ТЕ_населення з ВКО'!H22</f>
        <v>1.58</v>
      </c>
      <c r="G22" s="117">
        <v>1.03</v>
      </c>
      <c r="H22" s="118"/>
      <c r="I22" s="118">
        <f t="shared" si="2"/>
        <v>1.58</v>
      </c>
      <c r="J22" s="118">
        <f t="shared" si="2"/>
        <v>1.58</v>
      </c>
      <c r="K22" s="117">
        <v>1.03</v>
      </c>
      <c r="L22" s="118"/>
      <c r="M22" s="118"/>
      <c r="N22" s="118">
        <f t="shared" si="3"/>
        <v>1.58</v>
      </c>
    </row>
    <row r="23" spans="1:14" ht="20.25" customHeight="1" x14ac:dyDescent="0.25">
      <c r="A23" s="44" t="s">
        <v>41</v>
      </c>
      <c r="B23" s="40" t="s">
        <v>42</v>
      </c>
      <c r="C23" s="117">
        <v>0.05</v>
      </c>
      <c r="D23" s="118"/>
      <c r="E23" s="118">
        <f>'Додаток 3_ТЕ_населення з ВКО'!G23</f>
        <v>0.16</v>
      </c>
      <c r="F23" s="118">
        <f>'Додаток 3_ТЕ_населення з ВКО'!H23</f>
        <v>0.16</v>
      </c>
      <c r="G23" s="117">
        <v>0.05</v>
      </c>
      <c r="H23" s="118"/>
      <c r="I23" s="118">
        <f t="shared" si="2"/>
        <v>0.16</v>
      </c>
      <c r="J23" s="118">
        <f t="shared" si="2"/>
        <v>0.16</v>
      </c>
      <c r="K23" s="117">
        <v>0.05</v>
      </c>
      <c r="L23" s="118"/>
      <c r="M23" s="118"/>
      <c r="N23" s="118">
        <f t="shared" si="3"/>
        <v>0.16</v>
      </c>
    </row>
    <row r="24" spans="1:14" ht="34.5" customHeight="1" x14ac:dyDescent="0.25">
      <c r="A24" s="44" t="s">
        <v>43</v>
      </c>
      <c r="B24" s="40" t="s">
        <v>44</v>
      </c>
      <c r="C24" s="117"/>
      <c r="D24" s="118"/>
      <c r="E24" s="118">
        <f>'Додаток 3_ТЕ_населення з ВКО'!G24</f>
        <v>0</v>
      </c>
      <c r="F24" s="118">
        <f>'Додаток 3_ТЕ_населення з ВКО'!H24</f>
        <v>0</v>
      </c>
      <c r="G24" s="117"/>
      <c r="H24" s="118"/>
      <c r="I24" s="118">
        <f t="shared" si="2"/>
        <v>0</v>
      </c>
      <c r="J24" s="118">
        <f t="shared" si="2"/>
        <v>0</v>
      </c>
      <c r="K24" s="117"/>
      <c r="L24" s="118"/>
      <c r="M24" s="118"/>
      <c r="N24" s="118">
        <f t="shared" si="3"/>
        <v>0</v>
      </c>
    </row>
    <row r="25" spans="1:14" ht="20.25" customHeight="1" x14ac:dyDescent="0.25">
      <c r="A25" s="44" t="s">
        <v>45</v>
      </c>
      <c r="B25" s="56" t="s">
        <v>46</v>
      </c>
      <c r="C25" s="111"/>
      <c r="D25" s="112"/>
      <c r="E25" s="118">
        <f>'Додаток 3_ТЕ_населення з ВКО'!G25</f>
        <v>0</v>
      </c>
      <c r="F25" s="118">
        <f>'Додаток 3_ТЕ_населення з ВКО'!H25</f>
        <v>0</v>
      </c>
      <c r="G25" s="111"/>
      <c r="H25" s="118"/>
      <c r="I25" s="118">
        <f t="shared" si="2"/>
        <v>0</v>
      </c>
      <c r="J25" s="118">
        <f t="shared" si="2"/>
        <v>0</v>
      </c>
      <c r="K25" s="111"/>
      <c r="L25" s="112"/>
      <c r="M25" s="112"/>
      <c r="N25" s="118">
        <f t="shared" si="3"/>
        <v>0</v>
      </c>
    </row>
    <row r="26" spans="1:14" ht="45" customHeight="1" x14ac:dyDescent="0.25">
      <c r="A26" s="57" t="s">
        <v>47</v>
      </c>
      <c r="B26" s="40" t="s">
        <v>48</v>
      </c>
      <c r="C26" s="111"/>
      <c r="D26" s="112"/>
      <c r="E26" s="118">
        <f>'Додаток 3_ТЕ_населення з ВКО'!G26</f>
        <v>0</v>
      </c>
      <c r="F26" s="118">
        <f>'Додаток 3_ТЕ_населення з ВКО'!H26</f>
        <v>0</v>
      </c>
      <c r="G26" s="111"/>
      <c r="H26" s="118"/>
      <c r="I26" s="118">
        <f t="shared" si="2"/>
        <v>0</v>
      </c>
      <c r="J26" s="118">
        <f t="shared" si="2"/>
        <v>0</v>
      </c>
      <c r="K26" s="111"/>
      <c r="L26" s="112"/>
      <c r="M26" s="112"/>
      <c r="N26" s="118">
        <f t="shared" si="3"/>
        <v>0</v>
      </c>
    </row>
    <row r="27" spans="1:14" ht="20.25" customHeight="1" x14ac:dyDescent="0.25">
      <c r="A27" s="57" t="s">
        <v>49</v>
      </c>
      <c r="B27" s="56" t="s">
        <v>46</v>
      </c>
      <c r="C27" s="111"/>
      <c r="D27" s="112"/>
      <c r="E27" s="118">
        <f>'Додаток 3_ТЕ_населення з ВКО'!G27</f>
        <v>0</v>
      </c>
      <c r="F27" s="118">
        <f>'Додаток 3_ТЕ_населення з ВКО'!H27</f>
        <v>0</v>
      </c>
      <c r="G27" s="111"/>
      <c r="H27" s="118"/>
      <c r="I27" s="118">
        <f t="shared" si="2"/>
        <v>0</v>
      </c>
      <c r="J27" s="118">
        <f t="shared" si="2"/>
        <v>0</v>
      </c>
      <c r="K27" s="111"/>
      <c r="L27" s="112"/>
      <c r="M27" s="112"/>
      <c r="N27" s="118">
        <f t="shared" si="3"/>
        <v>0</v>
      </c>
    </row>
    <row r="28" spans="1:14" ht="20.25" customHeight="1" x14ac:dyDescent="0.25">
      <c r="A28" s="44" t="s">
        <v>50</v>
      </c>
      <c r="B28" s="40" t="s">
        <v>51</v>
      </c>
      <c r="C28" s="117">
        <v>0.16</v>
      </c>
      <c r="D28" s="118"/>
      <c r="E28" s="118">
        <f>'Додаток 3_ТЕ_населення з ВКО'!G28</f>
        <v>0.2</v>
      </c>
      <c r="F28" s="118">
        <f>'Додаток 3_ТЕ_населення з ВКО'!H28</f>
        <v>0.2</v>
      </c>
      <c r="G28" s="117">
        <v>0.16</v>
      </c>
      <c r="H28" s="118"/>
      <c r="I28" s="118">
        <f t="shared" si="2"/>
        <v>0.2</v>
      </c>
      <c r="J28" s="118">
        <f t="shared" si="2"/>
        <v>0.2</v>
      </c>
      <c r="K28" s="117">
        <v>0.16</v>
      </c>
      <c r="L28" s="118"/>
      <c r="M28" s="118"/>
      <c r="N28" s="118">
        <f t="shared" si="3"/>
        <v>0.2</v>
      </c>
    </row>
    <row r="29" spans="1:14" ht="20.25" customHeight="1" x14ac:dyDescent="0.25">
      <c r="A29" s="34" t="s">
        <v>52</v>
      </c>
      <c r="B29" s="35" t="s">
        <v>53</v>
      </c>
      <c r="C29" s="117">
        <f>SUM(C30:C32)</f>
        <v>0</v>
      </c>
      <c r="D29" s="118"/>
      <c r="E29" s="118">
        <f>'Додаток 3_ТЕ_населення з ВКО'!G29</f>
        <v>0</v>
      </c>
      <c r="F29" s="118">
        <f>'Додаток 3_ТЕ_населення з ВКО'!H29</f>
        <v>0</v>
      </c>
      <c r="G29" s="117">
        <f>SUM(G30:G32)</f>
        <v>0</v>
      </c>
      <c r="H29" s="118"/>
      <c r="I29" s="118">
        <f t="shared" si="2"/>
        <v>0</v>
      </c>
      <c r="J29" s="118">
        <f t="shared" si="2"/>
        <v>0</v>
      </c>
      <c r="K29" s="117">
        <f>SUM(K30:K32)</f>
        <v>0</v>
      </c>
      <c r="L29" s="118"/>
      <c r="M29" s="118"/>
      <c r="N29" s="118">
        <f t="shared" si="3"/>
        <v>0</v>
      </c>
    </row>
    <row r="30" spans="1:14" ht="20.25" customHeight="1" x14ac:dyDescent="0.25">
      <c r="A30" s="58" t="s">
        <v>54</v>
      </c>
      <c r="B30" s="40" t="s">
        <v>55</v>
      </c>
      <c r="C30" s="117"/>
      <c r="D30" s="118"/>
      <c r="E30" s="118"/>
      <c r="F30" s="118"/>
      <c r="G30" s="117"/>
      <c r="H30" s="118"/>
      <c r="I30" s="118">
        <f t="shared" si="2"/>
        <v>0</v>
      </c>
      <c r="J30" s="118">
        <f t="shared" si="2"/>
        <v>0</v>
      </c>
      <c r="K30" s="117"/>
      <c r="L30" s="118"/>
      <c r="M30" s="118"/>
      <c r="N30" s="118">
        <f t="shared" si="3"/>
        <v>0</v>
      </c>
    </row>
    <row r="31" spans="1:14" ht="20.25" customHeight="1" x14ac:dyDescent="0.25">
      <c r="A31" s="59" t="s">
        <v>56</v>
      </c>
      <c r="B31" s="40" t="s">
        <v>40</v>
      </c>
      <c r="C31" s="117"/>
      <c r="D31" s="118"/>
      <c r="E31" s="118"/>
      <c r="F31" s="118"/>
      <c r="G31" s="117"/>
      <c r="H31" s="118"/>
      <c r="I31" s="118">
        <f t="shared" si="2"/>
        <v>0</v>
      </c>
      <c r="J31" s="118">
        <f t="shared" si="2"/>
        <v>0</v>
      </c>
      <c r="K31" s="117"/>
      <c r="L31" s="118"/>
      <c r="M31" s="118"/>
      <c r="N31" s="118">
        <f t="shared" si="3"/>
        <v>0</v>
      </c>
    </row>
    <row r="32" spans="1:14" ht="20.25" customHeight="1" x14ac:dyDescent="0.25">
      <c r="A32" s="59" t="s">
        <v>57</v>
      </c>
      <c r="B32" s="40" t="s">
        <v>58</v>
      </c>
      <c r="C32" s="117"/>
      <c r="D32" s="118"/>
      <c r="E32" s="118"/>
      <c r="F32" s="118"/>
      <c r="G32" s="117"/>
      <c r="H32" s="118"/>
      <c r="I32" s="118">
        <f t="shared" si="2"/>
        <v>0</v>
      </c>
      <c r="J32" s="118">
        <f t="shared" si="2"/>
        <v>0</v>
      </c>
      <c r="K32" s="117"/>
      <c r="L32" s="118"/>
      <c r="M32" s="118"/>
      <c r="N32" s="118">
        <f t="shared" si="3"/>
        <v>0</v>
      </c>
    </row>
    <row r="33" spans="1:14" ht="20.25" customHeight="1" x14ac:dyDescent="0.25">
      <c r="A33" s="60">
        <v>2</v>
      </c>
      <c r="B33" s="61" t="s">
        <v>59</v>
      </c>
      <c r="C33" s="117">
        <f>SUM(C34:C36)</f>
        <v>0</v>
      </c>
      <c r="D33" s="118"/>
      <c r="E33" s="118">
        <f>SUM(E34:E36)</f>
        <v>0</v>
      </c>
      <c r="F33" s="118">
        <f>SUM(F34:F36)</f>
        <v>0</v>
      </c>
      <c r="G33" s="117">
        <f>SUM(G34:G36)</f>
        <v>0</v>
      </c>
      <c r="H33" s="118"/>
      <c r="I33" s="118">
        <f t="shared" si="2"/>
        <v>0</v>
      </c>
      <c r="J33" s="118">
        <f t="shared" si="2"/>
        <v>0</v>
      </c>
      <c r="K33" s="117">
        <f>SUM(K34:K36)</f>
        <v>0</v>
      </c>
      <c r="L33" s="118"/>
      <c r="M33" s="118"/>
      <c r="N33" s="118">
        <f t="shared" si="3"/>
        <v>0</v>
      </c>
    </row>
    <row r="34" spans="1:14" ht="20.25" customHeight="1" x14ac:dyDescent="0.25">
      <c r="A34" s="58" t="s">
        <v>60</v>
      </c>
      <c r="B34" s="62" t="s">
        <v>55</v>
      </c>
      <c r="C34" s="117"/>
      <c r="D34" s="118"/>
      <c r="E34" s="118"/>
      <c r="F34" s="118"/>
      <c r="G34" s="117"/>
      <c r="H34" s="118"/>
      <c r="I34" s="118">
        <f t="shared" si="2"/>
        <v>0</v>
      </c>
      <c r="J34" s="118">
        <f t="shared" si="2"/>
        <v>0</v>
      </c>
      <c r="K34" s="117"/>
      <c r="L34" s="118"/>
      <c r="M34" s="118"/>
      <c r="N34" s="118">
        <f t="shared" si="3"/>
        <v>0</v>
      </c>
    </row>
    <row r="35" spans="1:14" ht="20.25" customHeight="1" x14ac:dyDescent="0.25">
      <c r="A35" s="58" t="s">
        <v>61</v>
      </c>
      <c r="B35" s="63" t="s">
        <v>40</v>
      </c>
      <c r="C35" s="117"/>
      <c r="D35" s="118"/>
      <c r="E35" s="118"/>
      <c r="F35" s="118"/>
      <c r="G35" s="117"/>
      <c r="H35" s="118"/>
      <c r="I35" s="118">
        <f t="shared" si="2"/>
        <v>0</v>
      </c>
      <c r="J35" s="118">
        <f t="shared" si="2"/>
        <v>0</v>
      </c>
      <c r="K35" s="117"/>
      <c r="L35" s="118"/>
      <c r="M35" s="118"/>
      <c r="N35" s="118">
        <f t="shared" si="3"/>
        <v>0</v>
      </c>
    </row>
    <row r="36" spans="1:14" ht="20.25" customHeight="1" x14ac:dyDescent="0.25">
      <c r="A36" s="58" t="s">
        <v>62</v>
      </c>
      <c r="B36" s="62" t="s">
        <v>58</v>
      </c>
      <c r="C36" s="117"/>
      <c r="D36" s="118"/>
      <c r="E36" s="118"/>
      <c r="F36" s="118"/>
      <c r="G36" s="117"/>
      <c r="H36" s="118"/>
      <c r="I36" s="118">
        <f t="shared" si="2"/>
        <v>0</v>
      </c>
      <c r="J36" s="118">
        <f t="shared" si="2"/>
        <v>0</v>
      </c>
      <c r="K36" s="117"/>
      <c r="L36" s="118"/>
      <c r="M36" s="118"/>
      <c r="N36" s="118">
        <f t="shared" si="3"/>
        <v>0</v>
      </c>
    </row>
    <row r="37" spans="1:14" ht="20.25" customHeight="1" x14ac:dyDescent="0.25">
      <c r="A37" s="34">
        <v>3</v>
      </c>
      <c r="B37" s="64" t="s">
        <v>63</v>
      </c>
      <c r="C37" s="117">
        <f>SUM(C38:C40)</f>
        <v>0</v>
      </c>
      <c r="D37" s="118"/>
      <c r="E37" s="118">
        <f>SUM(E38:E40)</f>
        <v>0</v>
      </c>
      <c r="F37" s="118">
        <f>SUM(F38:F40)</f>
        <v>0</v>
      </c>
      <c r="G37" s="117">
        <f>SUM(G38:G40)</f>
        <v>0</v>
      </c>
      <c r="H37" s="118"/>
      <c r="I37" s="118">
        <f t="shared" si="2"/>
        <v>0</v>
      </c>
      <c r="J37" s="118">
        <f t="shared" si="2"/>
        <v>0</v>
      </c>
      <c r="K37" s="117">
        <f>SUM(K38:K40)</f>
        <v>0</v>
      </c>
      <c r="L37" s="118"/>
      <c r="M37" s="118"/>
      <c r="N37" s="118">
        <f t="shared" si="3"/>
        <v>0</v>
      </c>
    </row>
    <row r="38" spans="1:14" ht="20.25" customHeight="1" x14ac:dyDescent="0.25">
      <c r="A38" s="44" t="s">
        <v>64</v>
      </c>
      <c r="B38" s="62" t="s">
        <v>55</v>
      </c>
      <c r="C38" s="117"/>
      <c r="D38" s="118"/>
      <c r="E38" s="118"/>
      <c r="F38" s="118"/>
      <c r="G38" s="117"/>
      <c r="H38" s="118"/>
      <c r="I38" s="118"/>
      <c r="J38" s="118"/>
      <c r="K38" s="117"/>
      <c r="L38" s="118"/>
      <c r="M38" s="118"/>
      <c r="N38" s="118"/>
    </row>
    <row r="39" spans="1:14" ht="20.25" customHeight="1" x14ac:dyDescent="0.25">
      <c r="A39" s="44" t="s">
        <v>65</v>
      </c>
      <c r="B39" s="63" t="s">
        <v>40</v>
      </c>
      <c r="C39" s="117"/>
      <c r="D39" s="118"/>
      <c r="E39" s="118"/>
      <c r="F39" s="118"/>
      <c r="G39" s="117"/>
      <c r="H39" s="118"/>
      <c r="I39" s="118"/>
      <c r="J39" s="118"/>
      <c r="K39" s="117"/>
      <c r="L39" s="118"/>
      <c r="M39" s="118"/>
      <c r="N39" s="118"/>
    </row>
    <row r="40" spans="1:14" ht="20.25" customHeight="1" x14ac:dyDescent="0.25">
      <c r="A40" s="44" t="s">
        <v>66</v>
      </c>
      <c r="B40" s="62" t="s">
        <v>58</v>
      </c>
      <c r="C40" s="117"/>
      <c r="D40" s="118"/>
      <c r="E40" s="118"/>
      <c r="F40" s="118"/>
      <c r="G40" s="117"/>
      <c r="H40" s="118"/>
      <c r="I40" s="118"/>
      <c r="J40" s="118"/>
      <c r="K40" s="117"/>
      <c r="L40" s="118"/>
      <c r="M40" s="118"/>
      <c r="N40" s="118"/>
    </row>
    <row r="41" spans="1:14" ht="20.25" customHeight="1" x14ac:dyDescent="0.25">
      <c r="A41" s="34">
        <v>4</v>
      </c>
      <c r="B41" s="64" t="s">
        <v>67</v>
      </c>
      <c r="C41" s="117"/>
      <c r="D41" s="118"/>
      <c r="E41" s="118"/>
      <c r="F41" s="118"/>
      <c r="G41" s="117"/>
      <c r="H41" s="118"/>
      <c r="I41" s="118"/>
      <c r="J41" s="118"/>
      <c r="K41" s="117"/>
      <c r="L41" s="118"/>
      <c r="M41" s="118"/>
      <c r="N41" s="118"/>
    </row>
    <row r="42" spans="1:14" ht="20.25" customHeight="1" x14ac:dyDescent="0.25">
      <c r="A42" s="34">
        <v>5</v>
      </c>
      <c r="B42" s="65" t="s">
        <v>68</v>
      </c>
      <c r="C42" s="117"/>
      <c r="D42" s="118"/>
      <c r="E42" s="118"/>
      <c r="F42" s="118"/>
      <c r="G42" s="117"/>
      <c r="H42" s="118"/>
      <c r="I42" s="118"/>
      <c r="J42" s="118"/>
      <c r="K42" s="117"/>
      <c r="L42" s="118"/>
      <c r="M42" s="118"/>
      <c r="N42" s="118"/>
    </row>
    <row r="43" spans="1:14" ht="20.25" customHeight="1" x14ac:dyDescent="0.25">
      <c r="A43" s="34">
        <v>6</v>
      </c>
      <c r="B43" s="64" t="s">
        <v>69</v>
      </c>
      <c r="C43" s="113">
        <f t="shared" ref="C43:N43" si="4">C8+C33+C37+C41+C42</f>
        <v>1932.8500000000004</v>
      </c>
      <c r="D43" s="114"/>
      <c r="E43" s="114">
        <f>E8+E33+E37+E41+E42</f>
        <v>2367.3900000000003</v>
      </c>
      <c r="F43" s="114">
        <f t="shared" si="4"/>
        <v>2596.67</v>
      </c>
      <c r="G43" s="113">
        <f t="shared" si="4"/>
        <v>2189.91</v>
      </c>
      <c r="H43" s="114"/>
      <c r="I43" s="114">
        <f>I8+I33+I37+I41+I42</f>
        <v>2367.3900000000003</v>
      </c>
      <c r="J43" s="114">
        <f t="shared" si="4"/>
        <v>2596.67</v>
      </c>
      <c r="K43" s="113">
        <f t="shared" si="4"/>
        <v>1904.5</v>
      </c>
      <c r="L43" s="114"/>
      <c r="M43" s="114"/>
      <c r="N43" s="114">
        <f t="shared" si="4"/>
        <v>2396.94</v>
      </c>
    </row>
    <row r="44" spans="1:14" ht="20.25" customHeight="1" x14ac:dyDescent="0.25">
      <c r="A44" s="34">
        <v>7</v>
      </c>
      <c r="B44" s="66" t="s">
        <v>70</v>
      </c>
      <c r="C44" s="117"/>
      <c r="D44" s="118"/>
      <c r="E44" s="118"/>
      <c r="F44" s="118"/>
      <c r="G44" s="117"/>
      <c r="H44" s="118"/>
      <c r="I44" s="118"/>
      <c r="J44" s="118"/>
      <c r="K44" s="117"/>
      <c r="L44" s="118"/>
      <c r="M44" s="118"/>
      <c r="N44" s="118"/>
    </row>
    <row r="45" spans="1:14" ht="20.25" customHeight="1" x14ac:dyDescent="0.25">
      <c r="A45" s="34">
        <v>8</v>
      </c>
      <c r="B45" s="67" t="s">
        <v>71</v>
      </c>
      <c r="C45" s="117">
        <v>0</v>
      </c>
      <c r="D45" s="118"/>
      <c r="E45" s="118">
        <f>'[1]Дод 7-5(безЦТПбезІТПбезВКО)ЄР1'!E26</f>
        <v>0</v>
      </c>
      <c r="F45" s="118">
        <f>'[1]Дод 7-5(безЦТПбезІТПбезВКО)ЄР1'!F26</f>
        <v>0</v>
      </c>
      <c r="G45" s="117">
        <v>0</v>
      </c>
      <c r="H45" s="118"/>
      <c r="I45" s="118">
        <f>'[1]Дод 7-5(безЦТПбезІТПбезВКО)ЄР1'!F21</f>
        <v>0</v>
      </c>
      <c r="J45" s="118">
        <f>'[1]Дод 7-5(безЦТПбезІТПбезВКО)ЄР1'!G21</f>
        <v>0</v>
      </c>
      <c r="K45" s="117">
        <v>0</v>
      </c>
      <c r="L45" s="118"/>
      <c r="M45" s="118"/>
      <c r="N45" s="118">
        <f>'[1]Дод 7-5(безЦТПбезІТПбезВКО)ЄР1'!H21</f>
        <v>0</v>
      </c>
    </row>
    <row r="46" spans="1:14" ht="20.25" customHeight="1" x14ac:dyDescent="0.25">
      <c r="A46" s="34">
        <v>9</v>
      </c>
      <c r="B46" s="68" t="s">
        <v>72</v>
      </c>
      <c r="C46" s="113">
        <f>(C51+C50)/0.82</f>
        <v>0.31024390243902444</v>
      </c>
      <c r="D46" s="114"/>
      <c r="E46" s="114">
        <f>(E51+E50+E49)/0.82</f>
        <v>249.35365853658539</v>
      </c>
      <c r="F46" s="114">
        <f>(F51+F50+F49)/0.82</f>
        <v>249.35365853658539</v>
      </c>
      <c r="G46" s="113">
        <f>(G51+G50)/0.82</f>
        <v>0.31024390243902444</v>
      </c>
      <c r="H46" s="114"/>
      <c r="I46" s="114">
        <f>(I51+I50+I49)/0.82</f>
        <v>249.35365853658539</v>
      </c>
      <c r="J46" s="114">
        <f>(J51+J50+J49)/0.82</f>
        <v>249.35365853658539</v>
      </c>
      <c r="K46" s="113">
        <f>(K51+K50)/0.82</f>
        <v>0.31024390243902444</v>
      </c>
      <c r="L46" s="114"/>
      <c r="M46" s="114"/>
      <c r="N46" s="114">
        <f>(N51+N50+N49)/0.82</f>
        <v>249.35365853658539</v>
      </c>
    </row>
    <row r="47" spans="1:14" ht="20.25" customHeight="1" x14ac:dyDescent="0.25">
      <c r="A47" s="58" t="s">
        <v>73</v>
      </c>
      <c r="B47" s="62" t="s">
        <v>74</v>
      </c>
      <c r="C47" s="111">
        <f t="shared" ref="C47:N47" si="5">C46*0.18</f>
        <v>5.5843902439024401E-2</v>
      </c>
      <c r="D47" s="112"/>
      <c r="E47" s="112">
        <f>E46*0.18</f>
        <v>44.883658536585365</v>
      </c>
      <c r="F47" s="112">
        <f t="shared" si="5"/>
        <v>44.883658536585365</v>
      </c>
      <c r="G47" s="111">
        <f t="shared" si="5"/>
        <v>5.5843902439024401E-2</v>
      </c>
      <c r="H47" s="112"/>
      <c r="I47" s="112">
        <f>I46*0.18</f>
        <v>44.883658536585365</v>
      </c>
      <c r="J47" s="112">
        <f t="shared" si="5"/>
        <v>44.883658536585365</v>
      </c>
      <c r="K47" s="111">
        <f t="shared" si="5"/>
        <v>5.5843902439024401E-2</v>
      </c>
      <c r="L47" s="112"/>
      <c r="M47" s="112"/>
      <c r="N47" s="112">
        <f t="shared" si="5"/>
        <v>44.883658536585365</v>
      </c>
    </row>
    <row r="48" spans="1:14" ht="20.25" customHeight="1" x14ac:dyDescent="0.25">
      <c r="A48" s="58" t="s">
        <v>75</v>
      </c>
      <c r="B48" s="62" t="s">
        <v>76</v>
      </c>
      <c r="C48" s="111"/>
      <c r="D48" s="112"/>
      <c r="E48" s="112"/>
      <c r="F48" s="112"/>
      <c r="G48" s="111"/>
      <c r="H48" s="112"/>
      <c r="I48" s="112"/>
      <c r="J48" s="112"/>
      <c r="K48" s="111"/>
      <c r="L48" s="112"/>
      <c r="M48" s="112"/>
      <c r="N48" s="112"/>
    </row>
    <row r="49" spans="1:23" ht="30.75" customHeight="1" x14ac:dyDescent="0.25">
      <c r="A49" s="58" t="s">
        <v>77</v>
      </c>
      <c r="B49" s="62" t="s">
        <v>78</v>
      </c>
      <c r="C49" s="111"/>
      <c r="D49" s="112"/>
      <c r="E49" s="112">
        <f>'Додаток 3_ТЕ_населення з ВКО'!G50</f>
        <v>204.08</v>
      </c>
      <c r="F49" s="112">
        <f>'Додаток 3_ТЕ_населення з ВКО'!H50</f>
        <v>204.08</v>
      </c>
      <c r="G49" s="111"/>
      <c r="H49" s="112"/>
      <c r="I49" s="112">
        <f>E49</f>
        <v>204.08</v>
      </c>
      <c r="J49" s="112">
        <f>F49</f>
        <v>204.08</v>
      </c>
      <c r="K49" s="111"/>
      <c r="L49" s="112"/>
      <c r="M49" s="112"/>
      <c r="N49" s="112">
        <f>F49</f>
        <v>204.08</v>
      </c>
    </row>
    <row r="50" spans="1:23" ht="20.25" customHeight="1" x14ac:dyDescent="0.25">
      <c r="A50" s="58" t="s">
        <v>79</v>
      </c>
      <c r="B50" s="56" t="s">
        <v>80</v>
      </c>
      <c r="C50" s="111">
        <f>6.36*0.04</f>
        <v>0.25440000000000002</v>
      </c>
      <c r="D50" s="121"/>
      <c r="E50" s="121">
        <f>'Додаток 3_ТЕ_населення з ВКО'!G51</f>
        <v>0.39</v>
      </c>
      <c r="F50" s="121">
        <f>'Додаток 3_ТЕ_населення з ВКО'!H51</f>
        <v>0.39</v>
      </c>
      <c r="G50" s="111">
        <f>6.36*0.04</f>
        <v>0.25440000000000002</v>
      </c>
      <c r="H50" s="121"/>
      <c r="I50" s="121">
        <f>E50</f>
        <v>0.39</v>
      </c>
      <c r="J50" s="121">
        <f>F50</f>
        <v>0.39</v>
      </c>
      <c r="K50" s="111">
        <f>6.36*0.04</f>
        <v>0.25440000000000002</v>
      </c>
      <c r="L50" s="121"/>
      <c r="M50" s="121"/>
      <c r="N50" s="121">
        <f>F50</f>
        <v>0.39</v>
      </c>
    </row>
    <row r="51" spans="1:23" ht="20.25" customHeight="1" x14ac:dyDescent="0.25">
      <c r="A51" s="58" t="s">
        <v>81</v>
      </c>
      <c r="B51" s="62" t="s">
        <v>82</v>
      </c>
      <c r="C51" s="111"/>
      <c r="D51" s="112"/>
      <c r="E51" s="112"/>
      <c r="F51" s="112"/>
      <c r="G51" s="111"/>
      <c r="H51" s="112"/>
      <c r="I51" s="112"/>
      <c r="J51" s="112"/>
      <c r="K51" s="111"/>
      <c r="L51" s="112"/>
      <c r="M51" s="112"/>
      <c r="N51" s="112"/>
    </row>
    <row r="52" spans="1:23" ht="57.75" customHeight="1" x14ac:dyDescent="0.25">
      <c r="A52" s="34">
        <v>10</v>
      </c>
      <c r="B52" s="69" t="s">
        <v>83</v>
      </c>
      <c r="C52" s="113">
        <f>C43+C45+C46</f>
        <v>1933.1602439024393</v>
      </c>
      <c r="D52" s="114"/>
      <c r="E52" s="114">
        <f>ROUND(E43+E45+E46,2)</f>
        <v>2616.7399999999998</v>
      </c>
      <c r="F52" s="114">
        <f>ROUND(F43+F45+F46,2)</f>
        <v>2846.02</v>
      </c>
      <c r="G52" s="113">
        <f>G43+G45+G46</f>
        <v>2190.2202439024391</v>
      </c>
      <c r="H52" s="114"/>
      <c r="I52" s="114">
        <f>ROUND(I43+I45+I46,2)</f>
        <v>2616.7399999999998</v>
      </c>
      <c r="J52" s="114">
        <f>ROUND(J43+J45+J46,2)</f>
        <v>2846.02</v>
      </c>
      <c r="K52" s="113">
        <f>K43+K45+K46</f>
        <v>1904.810243902439</v>
      </c>
      <c r="L52" s="114"/>
      <c r="M52" s="114"/>
      <c r="N52" s="114">
        <f>ROUNDDOWN(N43+N45+N46,2)</f>
        <v>2646.29</v>
      </c>
      <c r="O52" s="71"/>
      <c r="P52" s="71"/>
      <c r="Q52" s="71"/>
    </row>
    <row r="53" spans="1:23" ht="28.5" customHeight="1" x14ac:dyDescent="0.25">
      <c r="A53" s="72">
        <v>11</v>
      </c>
      <c r="B53" s="64" t="s">
        <v>84</v>
      </c>
      <c r="C53" s="111">
        <f t="shared" ref="C53:N53" si="6">C52*0.2</f>
        <v>386.63204878048788</v>
      </c>
      <c r="D53" s="112"/>
      <c r="E53" s="112">
        <f>E52*0.2</f>
        <v>523.34799999999996</v>
      </c>
      <c r="F53" s="112">
        <f t="shared" si="6"/>
        <v>569.20400000000006</v>
      </c>
      <c r="G53" s="111">
        <f t="shared" si="6"/>
        <v>438.04404878048786</v>
      </c>
      <c r="H53" s="112"/>
      <c r="I53" s="112">
        <f>I52*0.2</f>
        <v>523.34799999999996</v>
      </c>
      <c r="J53" s="112">
        <f t="shared" si="6"/>
        <v>569.20400000000006</v>
      </c>
      <c r="K53" s="111">
        <f t="shared" si="6"/>
        <v>380.96204878048781</v>
      </c>
      <c r="L53" s="112"/>
      <c r="M53" s="112"/>
      <c r="N53" s="112">
        <f t="shared" si="6"/>
        <v>529.25800000000004</v>
      </c>
    </row>
    <row r="54" spans="1:23" ht="51.75" customHeight="1" thickBot="1" x14ac:dyDescent="0.3">
      <c r="A54" s="73">
        <v>12</v>
      </c>
      <c r="B54" s="74" t="s">
        <v>85</v>
      </c>
      <c r="C54" s="122">
        <f>C52+C53</f>
        <v>2319.7922926829274</v>
      </c>
      <c r="D54" s="123"/>
      <c r="E54" s="123">
        <f>ROUND(E52+E53,2)</f>
        <v>3140.09</v>
      </c>
      <c r="F54" s="123">
        <f>ROUND(F52+F53,2)</f>
        <v>3415.22</v>
      </c>
      <c r="G54" s="122">
        <f>G52+G53</f>
        <v>2628.2642926829267</v>
      </c>
      <c r="H54" s="123"/>
      <c r="I54" s="123">
        <f>I52+I53</f>
        <v>3140.0879999999997</v>
      </c>
      <c r="J54" s="123">
        <f>J52+J53</f>
        <v>3415.2240000000002</v>
      </c>
      <c r="K54" s="122">
        <f>K52+K53</f>
        <v>2285.7722926829269</v>
      </c>
      <c r="L54" s="123"/>
      <c r="M54" s="123"/>
      <c r="N54" s="123">
        <f>ROUND(N52+N53,2)</f>
        <v>3175.55</v>
      </c>
    </row>
    <row r="55" spans="1:23" ht="51.75" customHeight="1" x14ac:dyDescent="0.25">
      <c r="A55" s="124" t="s">
        <v>86</v>
      </c>
      <c r="B55" s="124"/>
      <c r="C55" s="124"/>
      <c r="D55" s="124"/>
      <c r="E55" s="124"/>
      <c r="F55" s="124"/>
      <c r="G55" s="124"/>
      <c r="H55" s="124"/>
      <c r="I55" s="124"/>
      <c r="J55" s="124"/>
      <c r="K55" s="124"/>
      <c r="L55" s="124"/>
      <c r="M55" s="124"/>
      <c r="N55" s="124"/>
    </row>
    <row r="56" spans="1:23" ht="24.75" customHeight="1" x14ac:dyDescent="0.25">
      <c r="A56" s="81"/>
      <c r="B56" s="82" t="s">
        <v>87</v>
      </c>
      <c r="C56" s="80"/>
      <c r="D56" s="82"/>
      <c r="E56" s="82"/>
      <c r="F56" s="82"/>
      <c r="G56" s="82"/>
      <c r="H56" s="84"/>
      <c r="I56" s="84"/>
      <c r="J56" s="82" t="s">
        <v>88</v>
      </c>
      <c r="K56" s="82"/>
      <c r="L56" s="85"/>
      <c r="M56" s="85"/>
      <c r="N56" s="85"/>
      <c r="O56" s="86"/>
      <c r="P56" s="86"/>
      <c r="Q56" s="86"/>
      <c r="R56" s="87"/>
      <c r="S56" s="88"/>
      <c r="T56" s="88"/>
      <c r="U56" s="81"/>
      <c r="V56" s="81"/>
      <c r="W56" s="81"/>
    </row>
    <row r="57" spans="1:23" ht="15.75" customHeight="1" x14ac:dyDescent="0.25">
      <c r="A57" s="81"/>
      <c r="B57" s="89" t="s">
        <v>89</v>
      </c>
      <c r="C57" s="90" t="s">
        <v>90</v>
      </c>
      <c r="D57" s="83"/>
      <c r="E57" s="83"/>
      <c r="F57" s="83"/>
      <c r="G57" s="83"/>
      <c r="H57" s="84"/>
      <c r="I57" s="84"/>
      <c r="J57" s="91"/>
      <c r="K57" s="91"/>
      <c r="L57" s="92"/>
      <c r="M57" s="92"/>
      <c r="N57" s="93"/>
      <c r="O57" s="86"/>
      <c r="P57" s="86"/>
      <c r="Q57" s="86"/>
      <c r="R57" s="87"/>
      <c r="S57" s="88"/>
      <c r="T57" s="88"/>
      <c r="U57" s="81"/>
      <c r="V57" s="81"/>
      <c r="W57" s="81"/>
    </row>
  </sheetData>
  <mergeCells count="10">
    <mergeCell ref="A55:N55"/>
    <mergeCell ref="R56:T56"/>
    <mergeCell ref="R57:T57"/>
    <mergeCell ref="A2:K2"/>
    <mergeCell ref="B3:N3"/>
    <mergeCell ref="A4:A6"/>
    <mergeCell ref="B4:B6"/>
    <mergeCell ref="C4:F4"/>
    <mergeCell ref="G4:J4"/>
    <mergeCell ref="K4:N4"/>
  </mergeCells>
  <pageMargins left="1.1023622047244095" right="0" top="0.74803149606299213" bottom="0.74803149606299213" header="0.11811023622047245" footer="0.11811023622047245"/>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612E4-D4F0-4942-864E-84B5EA767EFE}">
  <sheetPr>
    <tabColor rgb="FFFFFF00"/>
  </sheetPr>
  <dimension ref="A1:R22"/>
  <sheetViews>
    <sheetView tabSelected="1" view="pageBreakPreview" topLeftCell="B4" zoomScaleNormal="100" zoomScaleSheetLayoutView="100" workbookViewId="0">
      <selection activeCell="H47" sqref="H47"/>
    </sheetView>
  </sheetViews>
  <sheetFormatPr defaultRowHeight="15.75" x14ac:dyDescent="0.25"/>
  <cols>
    <col min="2" max="2" width="48.875" customWidth="1"/>
    <col min="3" max="3" width="18.375" hidden="1" customWidth="1"/>
    <col min="4" max="5" width="19" customWidth="1"/>
    <col min="6" max="12" width="20.375" customWidth="1"/>
    <col min="258" max="258" width="48.875" customWidth="1"/>
    <col min="259" max="259" width="0" hidden="1" customWidth="1"/>
    <col min="260" max="261" width="19" customWidth="1"/>
    <col min="262" max="268" width="20.375" customWidth="1"/>
    <col min="514" max="514" width="48.875" customWidth="1"/>
    <col min="515" max="515" width="0" hidden="1" customWidth="1"/>
    <col min="516" max="517" width="19" customWidth="1"/>
    <col min="518" max="524" width="20.375" customWidth="1"/>
    <col min="770" max="770" width="48.875" customWidth="1"/>
    <col min="771" max="771" width="0" hidden="1" customWidth="1"/>
    <col min="772" max="773" width="19" customWidth="1"/>
    <col min="774" max="780" width="20.375" customWidth="1"/>
    <col min="1026" max="1026" width="48.875" customWidth="1"/>
    <col min="1027" max="1027" width="0" hidden="1" customWidth="1"/>
    <col min="1028" max="1029" width="19" customWidth="1"/>
    <col min="1030" max="1036" width="20.375" customWidth="1"/>
    <col min="1282" max="1282" width="48.875" customWidth="1"/>
    <col min="1283" max="1283" width="0" hidden="1" customWidth="1"/>
    <col min="1284" max="1285" width="19" customWidth="1"/>
    <col min="1286" max="1292" width="20.375" customWidth="1"/>
    <col min="1538" max="1538" width="48.875" customWidth="1"/>
    <col min="1539" max="1539" width="0" hidden="1" customWidth="1"/>
    <col min="1540" max="1541" width="19" customWidth="1"/>
    <col min="1542" max="1548" width="20.375" customWidth="1"/>
    <col min="1794" max="1794" width="48.875" customWidth="1"/>
    <col min="1795" max="1795" width="0" hidden="1" customWidth="1"/>
    <col min="1796" max="1797" width="19" customWidth="1"/>
    <col min="1798" max="1804" width="20.375" customWidth="1"/>
    <col min="2050" max="2050" width="48.875" customWidth="1"/>
    <col min="2051" max="2051" width="0" hidden="1" customWidth="1"/>
    <col min="2052" max="2053" width="19" customWidth="1"/>
    <col min="2054" max="2060" width="20.375" customWidth="1"/>
    <col min="2306" max="2306" width="48.875" customWidth="1"/>
    <col min="2307" max="2307" width="0" hidden="1" customWidth="1"/>
    <col min="2308" max="2309" width="19" customWidth="1"/>
    <col min="2310" max="2316" width="20.375" customWidth="1"/>
    <col min="2562" max="2562" width="48.875" customWidth="1"/>
    <col min="2563" max="2563" width="0" hidden="1" customWidth="1"/>
    <col min="2564" max="2565" width="19" customWidth="1"/>
    <col min="2566" max="2572" width="20.375" customWidth="1"/>
    <col min="2818" max="2818" width="48.875" customWidth="1"/>
    <col min="2819" max="2819" width="0" hidden="1" customWidth="1"/>
    <col min="2820" max="2821" width="19" customWidth="1"/>
    <col min="2822" max="2828" width="20.375" customWidth="1"/>
    <col min="3074" max="3074" width="48.875" customWidth="1"/>
    <col min="3075" max="3075" width="0" hidden="1" customWidth="1"/>
    <col min="3076" max="3077" width="19" customWidth="1"/>
    <col min="3078" max="3084" width="20.375" customWidth="1"/>
    <col min="3330" max="3330" width="48.875" customWidth="1"/>
    <col min="3331" max="3331" width="0" hidden="1" customWidth="1"/>
    <col min="3332" max="3333" width="19" customWidth="1"/>
    <col min="3334" max="3340" width="20.375" customWidth="1"/>
    <col min="3586" max="3586" width="48.875" customWidth="1"/>
    <col min="3587" max="3587" width="0" hidden="1" customWidth="1"/>
    <col min="3588" max="3589" width="19" customWidth="1"/>
    <col min="3590" max="3596" width="20.375" customWidth="1"/>
    <col min="3842" max="3842" width="48.875" customWidth="1"/>
    <col min="3843" max="3843" width="0" hidden="1" customWidth="1"/>
    <col min="3844" max="3845" width="19" customWidth="1"/>
    <col min="3846" max="3852" width="20.375" customWidth="1"/>
    <col min="4098" max="4098" width="48.875" customWidth="1"/>
    <col min="4099" max="4099" width="0" hidden="1" customWidth="1"/>
    <col min="4100" max="4101" width="19" customWidth="1"/>
    <col min="4102" max="4108" width="20.375" customWidth="1"/>
    <col min="4354" max="4354" width="48.875" customWidth="1"/>
    <col min="4355" max="4355" width="0" hidden="1" customWidth="1"/>
    <col min="4356" max="4357" width="19" customWidth="1"/>
    <col min="4358" max="4364" width="20.375" customWidth="1"/>
    <col min="4610" max="4610" width="48.875" customWidth="1"/>
    <col min="4611" max="4611" width="0" hidden="1" customWidth="1"/>
    <col min="4612" max="4613" width="19" customWidth="1"/>
    <col min="4614" max="4620" width="20.375" customWidth="1"/>
    <col min="4866" max="4866" width="48.875" customWidth="1"/>
    <col min="4867" max="4867" width="0" hidden="1" customWidth="1"/>
    <col min="4868" max="4869" width="19" customWidth="1"/>
    <col min="4870" max="4876" width="20.375" customWidth="1"/>
    <col min="5122" max="5122" width="48.875" customWidth="1"/>
    <col min="5123" max="5123" width="0" hidden="1" customWidth="1"/>
    <col min="5124" max="5125" width="19" customWidth="1"/>
    <col min="5126" max="5132" width="20.375" customWidth="1"/>
    <col min="5378" max="5378" width="48.875" customWidth="1"/>
    <col min="5379" max="5379" width="0" hidden="1" customWidth="1"/>
    <col min="5380" max="5381" width="19" customWidth="1"/>
    <col min="5382" max="5388" width="20.375" customWidth="1"/>
    <col min="5634" max="5634" width="48.875" customWidth="1"/>
    <col min="5635" max="5635" width="0" hidden="1" customWidth="1"/>
    <col min="5636" max="5637" width="19" customWidth="1"/>
    <col min="5638" max="5644" width="20.375" customWidth="1"/>
    <col min="5890" max="5890" width="48.875" customWidth="1"/>
    <col min="5891" max="5891" width="0" hidden="1" customWidth="1"/>
    <col min="5892" max="5893" width="19" customWidth="1"/>
    <col min="5894" max="5900" width="20.375" customWidth="1"/>
    <col min="6146" max="6146" width="48.875" customWidth="1"/>
    <col min="6147" max="6147" width="0" hidden="1" customWidth="1"/>
    <col min="6148" max="6149" width="19" customWidth="1"/>
    <col min="6150" max="6156" width="20.375" customWidth="1"/>
    <col min="6402" max="6402" width="48.875" customWidth="1"/>
    <col min="6403" max="6403" width="0" hidden="1" customWidth="1"/>
    <col min="6404" max="6405" width="19" customWidth="1"/>
    <col min="6406" max="6412" width="20.375" customWidth="1"/>
    <col min="6658" max="6658" width="48.875" customWidth="1"/>
    <col min="6659" max="6659" width="0" hidden="1" customWidth="1"/>
    <col min="6660" max="6661" width="19" customWidth="1"/>
    <col min="6662" max="6668" width="20.375" customWidth="1"/>
    <col min="6914" max="6914" width="48.875" customWidth="1"/>
    <col min="6915" max="6915" width="0" hidden="1" customWidth="1"/>
    <col min="6916" max="6917" width="19" customWidth="1"/>
    <col min="6918" max="6924" width="20.375" customWidth="1"/>
    <col min="7170" max="7170" width="48.875" customWidth="1"/>
    <col min="7171" max="7171" width="0" hidden="1" customWidth="1"/>
    <col min="7172" max="7173" width="19" customWidth="1"/>
    <col min="7174" max="7180" width="20.375" customWidth="1"/>
    <col min="7426" max="7426" width="48.875" customWidth="1"/>
    <col min="7427" max="7427" width="0" hidden="1" customWidth="1"/>
    <col min="7428" max="7429" width="19" customWidth="1"/>
    <col min="7430" max="7436" width="20.375" customWidth="1"/>
    <col min="7682" max="7682" width="48.875" customWidth="1"/>
    <col min="7683" max="7683" width="0" hidden="1" customWidth="1"/>
    <col min="7684" max="7685" width="19" customWidth="1"/>
    <col min="7686" max="7692" width="20.375" customWidth="1"/>
    <col min="7938" max="7938" width="48.875" customWidth="1"/>
    <col min="7939" max="7939" width="0" hidden="1" customWidth="1"/>
    <col min="7940" max="7941" width="19" customWidth="1"/>
    <col min="7942" max="7948" width="20.375" customWidth="1"/>
    <col min="8194" max="8194" width="48.875" customWidth="1"/>
    <col min="8195" max="8195" width="0" hidden="1" customWidth="1"/>
    <col min="8196" max="8197" width="19" customWidth="1"/>
    <col min="8198" max="8204" width="20.375" customWidth="1"/>
    <col min="8450" max="8450" width="48.875" customWidth="1"/>
    <col min="8451" max="8451" width="0" hidden="1" customWidth="1"/>
    <col min="8452" max="8453" width="19" customWidth="1"/>
    <col min="8454" max="8460" width="20.375" customWidth="1"/>
    <col min="8706" max="8706" width="48.875" customWidth="1"/>
    <col min="8707" max="8707" width="0" hidden="1" customWidth="1"/>
    <col min="8708" max="8709" width="19" customWidth="1"/>
    <col min="8710" max="8716" width="20.375" customWidth="1"/>
    <col min="8962" max="8962" width="48.875" customWidth="1"/>
    <col min="8963" max="8963" width="0" hidden="1" customWidth="1"/>
    <col min="8964" max="8965" width="19" customWidth="1"/>
    <col min="8966" max="8972" width="20.375" customWidth="1"/>
    <col min="9218" max="9218" width="48.875" customWidth="1"/>
    <col min="9219" max="9219" width="0" hidden="1" customWidth="1"/>
    <col min="9220" max="9221" width="19" customWidth="1"/>
    <col min="9222" max="9228" width="20.375" customWidth="1"/>
    <col min="9474" max="9474" width="48.875" customWidth="1"/>
    <col min="9475" max="9475" width="0" hidden="1" customWidth="1"/>
    <col min="9476" max="9477" width="19" customWidth="1"/>
    <col min="9478" max="9484" width="20.375" customWidth="1"/>
    <col min="9730" max="9730" width="48.875" customWidth="1"/>
    <col min="9731" max="9731" width="0" hidden="1" customWidth="1"/>
    <col min="9732" max="9733" width="19" customWidth="1"/>
    <col min="9734" max="9740" width="20.375" customWidth="1"/>
    <col min="9986" max="9986" width="48.875" customWidth="1"/>
    <col min="9987" max="9987" width="0" hidden="1" customWidth="1"/>
    <col min="9988" max="9989" width="19" customWidth="1"/>
    <col min="9990" max="9996" width="20.375" customWidth="1"/>
    <col min="10242" max="10242" width="48.875" customWidth="1"/>
    <col min="10243" max="10243" width="0" hidden="1" customWidth="1"/>
    <col min="10244" max="10245" width="19" customWidth="1"/>
    <col min="10246" max="10252" width="20.375" customWidth="1"/>
    <col min="10498" max="10498" width="48.875" customWidth="1"/>
    <col min="10499" max="10499" width="0" hidden="1" customWidth="1"/>
    <col min="10500" max="10501" width="19" customWidth="1"/>
    <col min="10502" max="10508" width="20.375" customWidth="1"/>
    <col min="10754" max="10754" width="48.875" customWidth="1"/>
    <col min="10755" max="10755" width="0" hidden="1" customWidth="1"/>
    <col min="10756" max="10757" width="19" customWidth="1"/>
    <col min="10758" max="10764" width="20.375" customWidth="1"/>
    <col min="11010" max="11010" width="48.875" customWidth="1"/>
    <col min="11011" max="11011" width="0" hidden="1" customWidth="1"/>
    <col min="11012" max="11013" width="19" customWidth="1"/>
    <col min="11014" max="11020" width="20.375" customWidth="1"/>
    <col min="11266" max="11266" width="48.875" customWidth="1"/>
    <col min="11267" max="11267" width="0" hidden="1" customWidth="1"/>
    <col min="11268" max="11269" width="19" customWidth="1"/>
    <col min="11270" max="11276" width="20.375" customWidth="1"/>
    <col min="11522" max="11522" width="48.875" customWidth="1"/>
    <col min="11523" max="11523" width="0" hidden="1" customWidth="1"/>
    <col min="11524" max="11525" width="19" customWidth="1"/>
    <col min="11526" max="11532" width="20.375" customWidth="1"/>
    <col min="11778" max="11778" width="48.875" customWidth="1"/>
    <col min="11779" max="11779" width="0" hidden="1" customWidth="1"/>
    <col min="11780" max="11781" width="19" customWidth="1"/>
    <col min="11782" max="11788" width="20.375" customWidth="1"/>
    <col min="12034" max="12034" width="48.875" customWidth="1"/>
    <col min="12035" max="12035" width="0" hidden="1" customWidth="1"/>
    <col min="12036" max="12037" width="19" customWidth="1"/>
    <col min="12038" max="12044" width="20.375" customWidth="1"/>
    <col min="12290" max="12290" width="48.875" customWidth="1"/>
    <col min="12291" max="12291" width="0" hidden="1" customWidth="1"/>
    <col min="12292" max="12293" width="19" customWidth="1"/>
    <col min="12294" max="12300" width="20.375" customWidth="1"/>
    <col min="12546" max="12546" width="48.875" customWidth="1"/>
    <col min="12547" max="12547" width="0" hidden="1" customWidth="1"/>
    <col min="12548" max="12549" width="19" customWidth="1"/>
    <col min="12550" max="12556" width="20.375" customWidth="1"/>
    <col min="12802" max="12802" width="48.875" customWidth="1"/>
    <col min="12803" max="12803" width="0" hidden="1" customWidth="1"/>
    <col min="12804" max="12805" width="19" customWidth="1"/>
    <col min="12806" max="12812" width="20.375" customWidth="1"/>
    <col min="13058" max="13058" width="48.875" customWidth="1"/>
    <col min="13059" max="13059" width="0" hidden="1" customWidth="1"/>
    <col min="13060" max="13061" width="19" customWidth="1"/>
    <col min="13062" max="13068" width="20.375" customWidth="1"/>
    <col min="13314" max="13314" width="48.875" customWidth="1"/>
    <col min="13315" max="13315" width="0" hidden="1" customWidth="1"/>
    <col min="13316" max="13317" width="19" customWidth="1"/>
    <col min="13318" max="13324" width="20.375" customWidth="1"/>
    <col min="13570" max="13570" width="48.875" customWidth="1"/>
    <col min="13571" max="13571" width="0" hidden="1" customWidth="1"/>
    <col min="13572" max="13573" width="19" customWidth="1"/>
    <col min="13574" max="13580" width="20.375" customWidth="1"/>
    <col min="13826" max="13826" width="48.875" customWidth="1"/>
    <col min="13827" max="13827" width="0" hidden="1" customWidth="1"/>
    <col min="13828" max="13829" width="19" customWidth="1"/>
    <col min="13830" max="13836" width="20.375" customWidth="1"/>
    <col min="14082" max="14082" width="48.875" customWidth="1"/>
    <col min="14083" max="14083" width="0" hidden="1" customWidth="1"/>
    <col min="14084" max="14085" width="19" customWidth="1"/>
    <col min="14086" max="14092" width="20.375" customWidth="1"/>
    <col min="14338" max="14338" width="48.875" customWidth="1"/>
    <col min="14339" max="14339" width="0" hidden="1" customWidth="1"/>
    <col min="14340" max="14341" width="19" customWidth="1"/>
    <col min="14342" max="14348" width="20.375" customWidth="1"/>
    <col min="14594" max="14594" width="48.875" customWidth="1"/>
    <col min="14595" max="14595" width="0" hidden="1" customWidth="1"/>
    <col min="14596" max="14597" width="19" customWidth="1"/>
    <col min="14598" max="14604" width="20.375" customWidth="1"/>
    <col min="14850" max="14850" width="48.875" customWidth="1"/>
    <col min="14851" max="14851" width="0" hidden="1" customWidth="1"/>
    <col min="14852" max="14853" width="19" customWidth="1"/>
    <col min="14854" max="14860" width="20.375" customWidth="1"/>
    <col min="15106" max="15106" width="48.875" customWidth="1"/>
    <col min="15107" max="15107" width="0" hidden="1" customWidth="1"/>
    <col min="15108" max="15109" width="19" customWidth="1"/>
    <col min="15110" max="15116" width="20.375" customWidth="1"/>
    <col min="15362" max="15362" width="48.875" customWidth="1"/>
    <col min="15363" max="15363" width="0" hidden="1" customWidth="1"/>
    <col min="15364" max="15365" width="19" customWidth="1"/>
    <col min="15366" max="15372" width="20.375" customWidth="1"/>
    <col min="15618" max="15618" width="48.875" customWidth="1"/>
    <col min="15619" max="15619" width="0" hidden="1" customWidth="1"/>
    <col min="15620" max="15621" width="19" customWidth="1"/>
    <col min="15622" max="15628" width="20.375" customWidth="1"/>
    <col min="15874" max="15874" width="48.875" customWidth="1"/>
    <col min="15875" max="15875" width="0" hidden="1" customWidth="1"/>
    <col min="15876" max="15877" width="19" customWidth="1"/>
    <col min="15878" max="15884" width="20.375" customWidth="1"/>
    <col min="16130" max="16130" width="48.875" customWidth="1"/>
    <col min="16131" max="16131" width="0" hidden="1" customWidth="1"/>
    <col min="16132" max="16133" width="19" customWidth="1"/>
    <col min="16134" max="16140" width="20.375" customWidth="1"/>
  </cols>
  <sheetData>
    <row r="1" spans="1:12" ht="18.75" x14ac:dyDescent="0.3">
      <c r="A1" s="1"/>
      <c r="B1" s="2"/>
      <c r="C1" s="2"/>
      <c r="D1" s="3"/>
      <c r="E1" s="3"/>
      <c r="F1" s="4"/>
      <c r="J1" s="3" t="s">
        <v>108</v>
      </c>
      <c r="K1" s="3"/>
      <c r="L1" s="4"/>
    </row>
    <row r="2" spans="1:12" ht="62.25" customHeight="1" x14ac:dyDescent="0.25">
      <c r="A2" s="5" t="s">
        <v>109</v>
      </c>
      <c r="B2" s="5"/>
      <c r="C2" s="5"/>
      <c r="D2" s="5"/>
      <c r="E2" s="5"/>
      <c r="F2" s="5"/>
      <c r="G2" s="5"/>
      <c r="H2" s="5"/>
      <c r="I2" s="5"/>
      <c r="J2" s="5"/>
      <c r="K2" s="5"/>
      <c r="L2" s="5"/>
    </row>
    <row r="3" spans="1:12" ht="62.25" customHeight="1" thickBot="1" x14ac:dyDescent="0.3">
      <c r="A3" s="163" t="s">
        <v>110</v>
      </c>
      <c r="B3" s="163"/>
      <c r="C3" s="163"/>
      <c r="D3" s="163"/>
      <c r="E3" s="163"/>
      <c r="F3" s="163"/>
      <c r="G3" s="163"/>
      <c r="H3" s="163"/>
      <c r="I3" s="163"/>
      <c r="J3" s="163"/>
      <c r="K3" s="163"/>
      <c r="L3" s="163"/>
    </row>
    <row r="4" spans="1:12" ht="35.25" customHeight="1" thickBot="1" x14ac:dyDescent="0.3">
      <c r="A4" s="164" t="s">
        <v>111</v>
      </c>
      <c r="B4" s="165"/>
      <c r="C4" s="165"/>
      <c r="D4" s="165"/>
      <c r="E4" s="165"/>
      <c r="F4" s="166"/>
      <c r="G4" s="167" t="s">
        <v>112</v>
      </c>
      <c r="H4" s="168"/>
      <c r="I4" s="169"/>
      <c r="J4" s="167" t="s">
        <v>113</v>
      </c>
      <c r="K4" s="168"/>
      <c r="L4" s="169"/>
    </row>
    <row r="5" spans="1:12" ht="96.75" customHeight="1" x14ac:dyDescent="0.25">
      <c r="A5" s="170" t="s">
        <v>2</v>
      </c>
      <c r="B5" s="171" t="s">
        <v>3</v>
      </c>
      <c r="C5" s="17" t="s">
        <v>114</v>
      </c>
      <c r="D5" s="17" t="str">
        <f>'Додаток 2_ТЕ_БІР без ВКО'!D5</f>
        <v>Розпорядження КМВА від 16.06.2026 року №131</v>
      </c>
      <c r="E5" s="17" t="str">
        <f>'Додаток 2_ТЕ_БІР без ВКО'!E5</f>
        <v>Розпорядження КМВА від 29.09.2026 року №249</v>
      </c>
      <c r="F5" s="16" t="s">
        <v>10</v>
      </c>
      <c r="G5" s="17" t="s">
        <v>107</v>
      </c>
      <c r="H5" s="17" t="str">
        <f>E5</f>
        <v>Розпорядження КМВА від 29.09.2026 року №249</v>
      </c>
      <c r="I5" s="18" t="s">
        <v>10</v>
      </c>
      <c r="J5" s="17" t="s">
        <v>105</v>
      </c>
      <c r="K5" s="17" t="str">
        <f>E5</f>
        <v>Розпорядження КМВА від 29.09.2026 року №249</v>
      </c>
      <c r="L5" s="18" t="s">
        <v>10</v>
      </c>
    </row>
    <row r="6" spans="1:12" ht="24" customHeight="1" thickBot="1" x14ac:dyDescent="0.3">
      <c r="A6" s="172"/>
      <c r="B6" s="173"/>
      <c r="C6" s="174" t="s">
        <v>115</v>
      </c>
      <c r="D6" s="174" t="s">
        <v>116</v>
      </c>
      <c r="E6" s="174" t="s">
        <v>116</v>
      </c>
      <c r="F6" s="174" t="s">
        <v>115</v>
      </c>
      <c r="G6" s="174" t="s">
        <v>116</v>
      </c>
      <c r="H6" s="174" t="s">
        <v>116</v>
      </c>
      <c r="I6" s="175" t="s">
        <v>115</v>
      </c>
      <c r="J6" s="174" t="s">
        <v>116</v>
      </c>
      <c r="K6" s="174" t="s">
        <v>116</v>
      </c>
      <c r="L6" s="175" t="s">
        <v>115</v>
      </c>
    </row>
    <row r="7" spans="1:12" ht="25.5" customHeight="1" thickTop="1" thickBot="1" x14ac:dyDescent="0.3">
      <c r="A7" s="176">
        <v>1</v>
      </c>
      <c r="B7" s="177">
        <v>2</v>
      </c>
      <c r="C7" s="160">
        <v>4</v>
      </c>
      <c r="D7" s="160">
        <f>B7+1</f>
        <v>3</v>
      </c>
      <c r="E7" s="160">
        <f>D7+1</f>
        <v>4</v>
      </c>
      <c r="F7" s="160">
        <f>E7+1</f>
        <v>5</v>
      </c>
      <c r="G7" s="161">
        <f t="shared" ref="G7:L7" si="0">F7+1</f>
        <v>6</v>
      </c>
      <c r="H7" s="160">
        <f>G7+1</f>
        <v>7</v>
      </c>
      <c r="I7" s="161">
        <f t="shared" si="0"/>
        <v>8</v>
      </c>
      <c r="J7" s="161">
        <f t="shared" si="0"/>
        <v>9</v>
      </c>
      <c r="K7" s="161">
        <f t="shared" si="0"/>
        <v>10</v>
      </c>
      <c r="L7" s="161">
        <f t="shared" si="0"/>
        <v>11</v>
      </c>
    </row>
    <row r="8" spans="1:12" ht="20.25" customHeight="1" thickTop="1" x14ac:dyDescent="0.25">
      <c r="A8" s="178">
        <v>1</v>
      </c>
      <c r="B8" s="179" t="s">
        <v>12</v>
      </c>
      <c r="C8" s="180">
        <f>C9</f>
        <v>89.997439999999997</v>
      </c>
      <c r="D8" s="180">
        <v>139.81</v>
      </c>
      <c r="E8" s="180">
        <f>E9</f>
        <v>141.74</v>
      </c>
      <c r="F8" s="180">
        <f>F9</f>
        <v>160.30000000000001</v>
      </c>
      <c r="G8" s="181"/>
      <c r="H8" s="180">
        <f>H9</f>
        <v>142.79</v>
      </c>
      <c r="I8" s="181">
        <f>I9</f>
        <v>166.37</v>
      </c>
      <c r="J8" s="181"/>
      <c r="K8" s="180">
        <f>K9</f>
        <v>142.79</v>
      </c>
      <c r="L8" s="181">
        <f>L9</f>
        <v>166.37</v>
      </c>
    </row>
    <row r="9" spans="1:12" ht="21" customHeight="1" x14ac:dyDescent="0.25">
      <c r="A9" s="178" t="s">
        <v>13</v>
      </c>
      <c r="B9" s="182" t="s">
        <v>14</v>
      </c>
      <c r="C9" s="183">
        <f>C10+C11</f>
        <v>89.997439999999997</v>
      </c>
      <c r="D9" s="183">
        <v>139.81</v>
      </c>
      <c r="E9" s="183">
        <f>E10+E11</f>
        <v>141.74</v>
      </c>
      <c r="F9" s="183">
        <f>F10+F11</f>
        <v>160.30000000000001</v>
      </c>
      <c r="G9" s="184"/>
      <c r="H9" s="183">
        <f>H10+H11</f>
        <v>142.79</v>
      </c>
      <c r="I9" s="184">
        <f>I10+I11</f>
        <v>166.37</v>
      </c>
      <c r="J9" s="184"/>
      <c r="K9" s="183">
        <f>K10+K11</f>
        <v>142.79</v>
      </c>
      <c r="L9" s="184">
        <f>L10+L11</f>
        <v>166.37</v>
      </c>
    </row>
    <row r="10" spans="1:12" ht="35.25" customHeight="1" x14ac:dyDescent="0.25">
      <c r="A10" s="57" t="s">
        <v>15</v>
      </c>
      <c r="B10" s="185" t="s">
        <v>117</v>
      </c>
      <c r="C10" s="183">
        <f>(1064.81+668.09+6.36)*0.044</f>
        <v>76.527439999999999</v>
      </c>
      <c r="D10" s="183">
        <v>97.5</v>
      </c>
      <c r="E10" s="183">
        <v>103.42</v>
      </c>
      <c r="F10" s="183">
        <f>'[1]Д 14-4 Насел безЦТП безІТП зВКО'!D10</f>
        <v>108.52</v>
      </c>
      <c r="G10" s="184"/>
      <c r="H10" s="183">
        <v>104.47</v>
      </c>
      <c r="I10" s="184">
        <f>'[1]Д 14-4 Бюдж безЦТП безІТП зВКО'!D10</f>
        <v>114.59</v>
      </c>
      <c r="J10" s="184"/>
      <c r="K10" s="183">
        <v>104.47</v>
      </c>
      <c r="L10" s="184">
        <f>'[1]Д 14-4 Інші безЦТП безІТП зВКО'!D10</f>
        <v>114.59</v>
      </c>
    </row>
    <row r="11" spans="1:12" ht="33.75" customHeight="1" x14ac:dyDescent="0.25">
      <c r="A11" s="57" t="s">
        <v>17</v>
      </c>
      <c r="B11" s="185" t="s">
        <v>118</v>
      </c>
      <c r="C11" s="183">
        <v>13.47</v>
      </c>
      <c r="D11" s="183">
        <v>42.31</v>
      </c>
      <c r="E11" s="183">
        <v>38.32</v>
      </c>
      <c r="F11" s="183">
        <f>'[1]Д 14-4 Насел безЦТП безІТП зВКО'!D12</f>
        <v>51.78</v>
      </c>
      <c r="G11" s="184"/>
      <c r="H11" s="183">
        <v>38.32</v>
      </c>
      <c r="I11" s="184">
        <f>'[1]Д 14-4 Бюдж безЦТП безІТП зВКО'!D12</f>
        <v>51.78</v>
      </c>
      <c r="J11" s="184"/>
      <c r="K11" s="183">
        <v>38.32</v>
      </c>
      <c r="L11" s="184">
        <f>'[1]Д 14-4 Інші безЦТП безІТП зВКО'!D12</f>
        <v>51.78</v>
      </c>
    </row>
    <row r="12" spans="1:12" ht="18" customHeight="1" x14ac:dyDescent="0.25">
      <c r="A12" s="178">
        <v>2</v>
      </c>
      <c r="B12" s="186" t="s">
        <v>119</v>
      </c>
      <c r="C12" s="187">
        <f>C8</f>
        <v>89.997439999999997</v>
      </c>
      <c r="D12" s="187">
        <v>139.81</v>
      </c>
      <c r="E12" s="187">
        <f>E8</f>
        <v>141.74</v>
      </c>
      <c r="F12" s="187">
        <f>F8</f>
        <v>160.30000000000001</v>
      </c>
      <c r="G12" s="188"/>
      <c r="H12" s="187">
        <f>H8</f>
        <v>142.79</v>
      </c>
      <c r="I12" s="188">
        <f>I8</f>
        <v>166.37</v>
      </c>
      <c r="J12" s="188"/>
      <c r="K12" s="187">
        <f>K8</f>
        <v>142.79</v>
      </c>
      <c r="L12" s="188">
        <f>L8</f>
        <v>166.37</v>
      </c>
    </row>
    <row r="13" spans="1:12" ht="18" customHeight="1" x14ac:dyDescent="0.25">
      <c r="A13" s="178">
        <v>3</v>
      </c>
      <c r="B13" s="86" t="s">
        <v>71</v>
      </c>
      <c r="C13" s="183">
        <v>0</v>
      </c>
      <c r="D13" s="183">
        <v>0</v>
      </c>
      <c r="E13" s="183">
        <v>0</v>
      </c>
      <c r="F13" s="183">
        <v>0</v>
      </c>
      <c r="G13" s="184"/>
      <c r="H13" s="183">
        <v>0</v>
      </c>
      <c r="I13" s="184">
        <v>0</v>
      </c>
      <c r="J13" s="184"/>
      <c r="K13" s="183">
        <v>0</v>
      </c>
      <c r="L13" s="184">
        <v>0</v>
      </c>
    </row>
    <row r="14" spans="1:12" ht="17.25" customHeight="1" x14ac:dyDescent="0.25">
      <c r="A14" s="178">
        <v>4</v>
      </c>
      <c r="B14" s="179" t="s">
        <v>120</v>
      </c>
      <c r="C14" s="187">
        <v>7.69</v>
      </c>
      <c r="D14" s="187">
        <v>17.170000000000002</v>
      </c>
      <c r="E14" s="187">
        <f>E15+E16</f>
        <v>10.97</v>
      </c>
      <c r="F14" s="187">
        <f>F15+F16</f>
        <v>10.97</v>
      </c>
      <c r="G14" s="188"/>
      <c r="H14" s="187">
        <f>H15+H16</f>
        <v>11</v>
      </c>
      <c r="I14" s="189">
        <f>ROUNDDOWN(I15+I16,3)</f>
        <v>11</v>
      </c>
      <c r="J14" s="188"/>
      <c r="K14" s="187">
        <f>K15+K16</f>
        <v>11</v>
      </c>
      <c r="L14" s="189">
        <f>ROUNDDOWN(L15+L16,3)</f>
        <v>11</v>
      </c>
    </row>
    <row r="15" spans="1:12" ht="32.25" customHeight="1" x14ac:dyDescent="0.25">
      <c r="A15" s="190" t="s">
        <v>121</v>
      </c>
      <c r="B15" s="191" t="s">
        <v>122</v>
      </c>
      <c r="C15" s="183">
        <f>C14-C16</f>
        <v>6.3058000000000005</v>
      </c>
      <c r="D15" s="183">
        <v>14.08</v>
      </c>
      <c r="E15" s="183">
        <v>9</v>
      </c>
      <c r="F15" s="183">
        <f>'[1]Д 14-4 Насел безЦТП безІТП зВКО'!D26</f>
        <v>9</v>
      </c>
      <c r="G15" s="183"/>
      <c r="H15" s="183">
        <v>9.02</v>
      </c>
      <c r="I15" s="192">
        <f>'[1]Д 14-4 Бюдж безЦТП безІТП зВКО'!D26</f>
        <v>9.02</v>
      </c>
      <c r="J15" s="183"/>
      <c r="K15" s="183">
        <v>9.02</v>
      </c>
      <c r="L15" s="184">
        <f>'[1]Д 14-4 Інші безЦТП безІТП зВКО'!D26</f>
        <v>9.02</v>
      </c>
    </row>
    <row r="16" spans="1:12" ht="17.25" customHeight="1" x14ac:dyDescent="0.25">
      <c r="A16" s="193" t="s">
        <v>123</v>
      </c>
      <c r="B16" s="194" t="s">
        <v>74</v>
      </c>
      <c r="C16" s="183">
        <f>C14*0.18</f>
        <v>1.3842000000000001</v>
      </c>
      <c r="D16" s="183">
        <v>3.09</v>
      </c>
      <c r="E16" s="183">
        <v>1.97</v>
      </c>
      <c r="F16" s="183">
        <f>'[1]Д 14-4 Насел безЦТП безІТП зВКО'!D27</f>
        <v>1.97</v>
      </c>
      <c r="G16" s="195"/>
      <c r="H16" s="183">
        <v>1.98</v>
      </c>
      <c r="I16" s="192">
        <f>'[1]Д 14-4 Бюдж безЦТП безІТП зВКО'!D27</f>
        <v>1.98</v>
      </c>
      <c r="J16" s="195"/>
      <c r="K16" s="183">
        <v>1.98</v>
      </c>
      <c r="L16" s="184">
        <f>'[1]Д 14-4 Інші безЦТП безІТП зВКО'!D27</f>
        <v>1.98</v>
      </c>
    </row>
    <row r="17" spans="1:18" ht="36" customHeight="1" x14ac:dyDescent="0.25">
      <c r="A17" s="34">
        <v>5</v>
      </c>
      <c r="B17" s="196" t="s">
        <v>124</v>
      </c>
      <c r="C17" s="187">
        <f>C12+C13+C14</f>
        <v>97.687439999999995</v>
      </c>
      <c r="D17" s="187">
        <v>156.98000000000002</v>
      </c>
      <c r="E17" s="187">
        <f>E12+E13+E14</f>
        <v>152.71</v>
      </c>
      <c r="F17" s="187">
        <f>F12+F13+F14</f>
        <v>171.27</v>
      </c>
      <c r="G17" s="188"/>
      <c r="H17" s="187">
        <f>H12+H13+H14</f>
        <v>153.79</v>
      </c>
      <c r="I17" s="188">
        <f>I12+I13+I14</f>
        <v>177.37</v>
      </c>
      <c r="J17" s="188"/>
      <c r="K17" s="187">
        <f>K12+K13+K14</f>
        <v>153.79</v>
      </c>
      <c r="L17" s="188">
        <f>L12+L13+L14</f>
        <v>177.37</v>
      </c>
    </row>
    <row r="18" spans="1:18" ht="17.25" customHeight="1" x14ac:dyDescent="0.25">
      <c r="A18" s="72">
        <v>6</v>
      </c>
      <c r="B18" s="197" t="s">
        <v>84</v>
      </c>
      <c r="C18" s="183">
        <f>C17*0.2</f>
        <v>19.537488</v>
      </c>
      <c r="D18" s="183">
        <v>31.396000000000004</v>
      </c>
      <c r="E18" s="183">
        <f>E17*0.2</f>
        <v>30.542000000000002</v>
      </c>
      <c r="F18" s="183">
        <f>F17*0.2</f>
        <v>34.254000000000005</v>
      </c>
      <c r="G18" s="184"/>
      <c r="H18" s="183">
        <f>H17*0.2</f>
        <v>30.757999999999999</v>
      </c>
      <c r="I18" s="184">
        <f>ROUND(I17*0.2,2)</f>
        <v>35.47</v>
      </c>
      <c r="J18" s="184"/>
      <c r="K18" s="183">
        <f>K17*0.2</f>
        <v>30.757999999999999</v>
      </c>
      <c r="L18" s="184">
        <f>ROUND(L17*0.2,2)</f>
        <v>35.47</v>
      </c>
    </row>
    <row r="19" spans="1:18" ht="35.25" customHeight="1" thickBot="1" x14ac:dyDescent="0.3">
      <c r="A19" s="73">
        <v>7</v>
      </c>
      <c r="B19" s="198" t="s">
        <v>125</v>
      </c>
      <c r="C19" s="199">
        <f>C17+C18+0.005</f>
        <v>117.22992799999999</v>
      </c>
      <c r="D19" s="199">
        <v>188.37600000000003</v>
      </c>
      <c r="E19" s="199">
        <f>E17+E18</f>
        <v>183.25200000000001</v>
      </c>
      <c r="F19" s="199">
        <f>F17+F18</f>
        <v>205.524</v>
      </c>
      <c r="G19" s="200"/>
      <c r="H19" s="199">
        <f>H17+H18</f>
        <v>184.548</v>
      </c>
      <c r="I19" s="200">
        <f>I17+I18</f>
        <v>212.84</v>
      </c>
      <c r="J19" s="200"/>
      <c r="K19" s="199">
        <f>K17+K18</f>
        <v>184.548</v>
      </c>
      <c r="L19" s="200">
        <f>L17+L18</f>
        <v>212.84</v>
      </c>
    </row>
    <row r="20" spans="1:18" ht="51.75" customHeight="1" x14ac:dyDescent="0.25">
      <c r="A20" s="124" t="s">
        <v>126</v>
      </c>
      <c r="B20" s="124"/>
      <c r="C20" s="124"/>
      <c r="D20" s="124"/>
      <c r="E20" s="124"/>
      <c r="F20" s="124"/>
    </row>
    <row r="21" spans="1:18" ht="28.5" customHeight="1" x14ac:dyDescent="0.25">
      <c r="A21" s="81"/>
      <c r="B21" s="201" t="s">
        <v>127</v>
      </c>
      <c r="C21" s="202"/>
      <c r="D21" s="203"/>
      <c r="E21" s="203"/>
      <c r="F21" s="202" t="s">
        <v>88</v>
      </c>
      <c r="G21" s="84"/>
      <c r="H21" s="85"/>
      <c r="I21" s="85"/>
      <c r="J21" s="86"/>
      <c r="K21" s="86"/>
      <c r="L21" s="86"/>
      <c r="M21" s="87"/>
      <c r="N21" s="88"/>
      <c r="O21" s="88"/>
      <c r="P21" s="81"/>
      <c r="Q21" s="81"/>
      <c r="R21" s="81"/>
    </row>
    <row r="22" spans="1:18" ht="15.75" customHeight="1" x14ac:dyDescent="0.25">
      <c r="A22" s="81"/>
      <c r="B22" s="89" t="s">
        <v>89</v>
      </c>
      <c r="C22" s="90" t="s">
        <v>90</v>
      </c>
      <c r="D22" s="83"/>
      <c r="E22" s="83"/>
      <c r="F22" s="83" t="s">
        <v>91</v>
      </c>
      <c r="G22" s="91"/>
      <c r="H22" s="92"/>
      <c r="I22" s="93"/>
      <c r="J22" s="86"/>
      <c r="K22" s="86"/>
      <c r="L22" s="86"/>
      <c r="M22" s="87"/>
      <c r="N22" s="88"/>
      <c r="O22" s="88"/>
      <c r="P22" s="81"/>
      <c r="Q22" s="81"/>
      <c r="R22" s="81"/>
    </row>
  </sheetData>
  <mergeCells count="12">
    <mergeCell ref="A5:A6"/>
    <mergeCell ref="B5:B6"/>
    <mergeCell ref="A20:F20"/>
    <mergeCell ref="M21:O21"/>
    <mergeCell ref="M22:O22"/>
    <mergeCell ref="D1:F1"/>
    <mergeCell ref="J1:L1"/>
    <mergeCell ref="A2:L2"/>
    <mergeCell ref="A3:L3"/>
    <mergeCell ref="A4:F4"/>
    <mergeCell ref="G4:I4"/>
    <mergeCell ref="J4:L4"/>
  </mergeCells>
  <pageMargins left="0.70866141732283472" right="0.31496062992125984" top="0.35433070866141736" bottom="0.15748031496062992" header="0.11811023622047245" footer="0.31496062992125984"/>
  <pageSetup paperSize="9"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51C43-2BFE-4383-9155-F3A52EA4E619}">
  <sheetPr>
    <tabColor rgb="FFFFFF00"/>
    <pageSetUpPr fitToPage="1"/>
  </sheetPr>
  <dimension ref="A1:P22"/>
  <sheetViews>
    <sheetView view="pageBreakPreview" zoomScale="70" zoomScaleNormal="100" zoomScaleSheetLayoutView="70" workbookViewId="0">
      <selection activeCell="Q17" sqref="Q17"/>
    </sheetView>
  </sheetViews>
  <sheetFormatPr defaultRowHeight="15.75" x14ac:dyDescent="0.25"/>
  <cols>
    <col min="2" max="2" width="48.875" customWidth="1"/>
    <col min="3" max="3" width="18.375" hidden="1" customWidth="1"/>
    <col min="4" max="5" width="19" customWidth="1"/>
    <col min="6" max="6" width="22.75" customWidth="1"/>
    <col min="7" max="8" width="19" customWidth="1"/>
    <col min="9" max="9" width="22.75" customWidth="1"/>
    <col min="10" max="11" width="19" customWidth="1"/>
    <col min="12" max="12" width="22.75" customWidth="1"/>
    <col min="258" max="258" width="48.875" customWidth="1"/>
    <col min="259" max="259" width="0" hidden="1" customWidth="1"/>
    <col min="260" max="261" width="19" customWidth="1"/>
    <col min="262" max="262" width="22.75" customWidth="1"/>
    <col min="263" max="264" width="19" customWidth="1"/>
    <col min="265" max="265" width="22.75" customWidth="1"/>
    <col min="266" max="267" width="19" customWidth="1"/>
    <col min="268" max="268" width="22.75" customWidth="1"/>
    <col min="514" max="514" width="48.875" customWidth="1"/>
    <col min="515" max="515" width="0" hidden="1" customWidth="1"/>
    <col min="516" max="517" width="19" customWidth="1"/>
    <col min="518" max="518" width="22.75" customWidth="1"/>
    <col min="519" max="520" width="19" customWidth="1"/>
    <col min="521" max="521" width="22.75" customWidth="1"/>
    <col min="522" max="523" width="19" customWidth="1"/>
    <col min="524" max="524" width="22.75" customWidth="1"/>
    <col min="770" max="770" width="48.875" customWidth="1"/>
    <col min="771" max="771" width="0" hidden="1" customWidth="1"/>
    <col min="772" max="773" width="19" customWidth="1"/>
    <col min="774" max="774" width="22.75" customWidth="1"/>
    <col min="775" max="776" width="19" customWidth="1"/>
    <col min="777" max="777" width="22.75" customWidth="1"/>
    <col min="778" max="779" width="19" customWidth="1"/>
    <col min="780" max="780" width="22.75" customWidth="1"/>
    <col min="1026" max="1026" width="48.875" customWidth="1"/>
    <col min="1027" max="1027" width="0" hidden="1" customWidth="1"/>
    <col min="1028" max="1029" width="19" customWidth="1"/>
    <col min="1030" max="1030" width="22.75" customWidth="1"/>
    <col min="1031" max="1032" width="19" customWidth="1"/>
    <col min="1033" max="1033" width="22.75" customWidth="1"/>
    <col min="1034" max="1035" width="19" customWidth="1"/>
    <col min="1036" max="1036" width="22.75" customWidth="1"/>
    <col min="1282" max="1282" width="48.875" customWidth="1"/>
    <col min="1283" max="1283" width="0" hidden="1" customWidth="1"/>
    <col min="1284" max="1285" width="19" customWidth="1"/>
    <col min="1286" max="1286" width="22.75" customWidth="1"/>
    <col min="1287" max="1288" width="19" customWidth="1"/>
    <col min="1289" max="1289" width="22.75" customWidth="1"/>
    <col min="1290" max="1291" width="19" customWidth="1"/>
    <col min="1292" max="1292" width="22.75" customWidth="1"/>
    <col min="1538" max="1538" width="48.875" customWidth="1"/>
    <col min="1539" max="1539" width="0" hidden="1" customWidth="1"/>
    <col min="1540" max="1541" width="19" customWidth="1"/>
    <col min="1542" max="1542" width="22.75" customWidth="1"/>
    <col min="1543" max="1544" width="19" customWidth="1"/>
    <col min="1545" max="1545" width="22.75" customWidth="1"/>
    <col min="1546" max="1547" width="19" customWidth="1"/>
    <col min="1548" max="1548" width="22.75" customWidth="1"/>
    <col min="1794" max="1794" width="48.875" customWidth="1"/>
    <col min="1795" max="1795" width="0" hidden="1" customWidth="1"/>
    <col min="1796" max="1797" width="19" customWidth="1"/>
    <col min="1798" max="1798" width="22.75" customWidth="1"/>
    <col min="1799" max="1800" width="19" customWidth="1"/>
    <col min="1801" max="1801" width="22.75" customWidth="1"/>
    <col min="1802" max="1803" width="19" customWidth="1"/>
    <col min="1804" max="1804" width="22.75" customWidth="1"/>
    <col min="2050" max="2050" width="48.875" customWidth="1"/>
    <col min="2051" max="2051" width="0" hidden="1" customWidth="1"/>
    <col min="2052" max="2053" width="19" customWidth="1"/>
    <col min="2054" max="2054" width="22.75" customWidth="1"/>
    <col min="2055" max="2056" width="19" customWidth="1"/>
    <col min="2057" max="2057" width="22.75" customWidth="1"/>
    <col min="2058" max="2059" width="19" customWidth="1"/>
    <col min="2060" max="2060" width="22.75" customWidth="1"/>
    <col min="2306" max="2306" width="48.875" customWidth="1"/>
    <col min="2307" max="2307" width="0" hidden="1" customWidth="1"/>
    <col min="2308" max="2309" width="19" customWidth="1"/>
    <col min="2310" max="2310" width="22.75" customWidth="1"/>
    <col min="2311" max="2312" width="19" customWidth="1"/>
    <col min="2313" max="2313" width="22.75" customWidth="1"/>
    <col min="2314" max="2315" width="19" customWidth="1"/>
    <col min="2316" max="2316" width="22.75" customWidth="1"/>
    <col min="2562" max="2562" width="48.875" customWidth="1"/>
    <col min="2563" max="2563" width="0" hidden="1" customWidth="1"/>
    <col min="2564" max="2565" width="19" customWidth="1"/>
    <col min="2566" max="2566" width="22.75" customWidth="1"/>
    <col min="2567" max="2568" width="19" customWidth="1"/>
    <col min="2569" max="2569" width="22.75" customWidth="1"/>
    <col min="2570" max="2571" width="19" customWidth="1"/>
    <col min="2572" max="2572" width="22.75" customWidth="1"/>
    <col min="2818" max="2818" width="48.875" customWidth="1"/>
    <col min="2819" max="2819" width="0" hidden="1" customWidth="1"/>
    <col min="2820" max="2821" width="19" customWidth="1"/>
    <col min="2822" max="2822" width="22.75" customWidth="1"/>
    <col min="2823" max="2824" width="19" customWidth="1"/>
    <col min="2825" max="2825" width="22.75" customWidth="1"/>
    <col min="2826" max="2827" width="19" customWidth="1"/>
    <col min="2828" max="2828" width="22.75" customWidth="1"/>
    <col min="3074" max="3074" width="48.875" customWidth="1"/>
    <col min="3075" max="3075" width="0" hidden="1" customWidth="1"/>
    <col min="3076" max="3077" width="19" customWidth="1"/>
    <col min="3078" max="3078" width="22.75" customWidth="1"/>
    <col min="3079" max="3080" width="19" customWidth="1"/>
    <col min="3081" max="3081" width="22.75" customWidth="1"/>
    <col min="3082" max="3083" width="19" customWidth="1"/>
    <col min="3084" max="3084" width="22.75" customWidth="1"/>
    <col min="3330" max="3330" width="48.875" customWidth="1"/>
    <col min="3331" max="3331" width="0" hidden="1" customWidth="1"/>
    <col min="3332" max="3333" width="19" customWidth="1"/>
    <col min="3334" max="3334" width="22.75" customWidth="1"/>
    <col min="3335" max="3336" width="19" customWidth="1"/>
    <col min="3337" max="3337" width="22.75" customWidth="1"/>
    <col min="3338" max="3339" width="19" customWidth="1"/>
    <col min="3340" max="3340" width="22.75" customWidth="1"/>
    <col min="3586" max="3586" width="48.875" customWidth="1"/>
    <col min="3587" max="3587" width="0" hidden="1" customWidth="1"/>
    <col min="3588" max="3589" width="19" customWidth="1"/>
    <col min="3590" max="3590" width="22.75" customWidth="1"/>
    <col min="3591" max="3592" width="19" customWidth="1"/>
    <col min="3593" max="3593" width="22.75" customWidth="1"/>
    <col min="3594" max="3595" width="19" customWidth="1"/>
    <col min="3596" max="3596" width="22.75" customWidth="1"/>
    <col min="3842" max="3842" width="48.875" customWidth="1"/>
    <col min="3843" max="3843" width="0" hidden="1" customWidth="1"/>
    <col min="3844" max="3845" width="19" customWidth="1"/>
    <col min="3846" max="3846" width="22.75" customWidth="1"/>
    <col min="3847" max="3848" width="19" customWidth="1"/>
    <col min="3849" max="3849" width="22.75" customWidth="1"/>
    <col min="3850" max="3851" width="19" customWidth="1"/>
    <col min="3852" max="3852" width="22.75" customWidth="1"/>
    <col min="4098" max="4098" width="48.875" customWidth="1"/>
    <col min="4099" max="4099" width="0" hidden="1" customWidth="1"/>
    <col min="4100" max="4101" width="19" customWidth="1"/>
    <col min="4102" max="4102" width="22.75" customWidth="1"/>
    <col min="4103" max="4104" width="19" customWidth="1"/>
    <col min="4105" max="4105" width="22.75" customWidth="1"/>
    <col min="4106" max="4107" width="19" customWidth="1"/>
    <col min="4108" max="4108" width="22.75" customWidth="1"/>
    <col min="4354" max="4354" width="48.875" customWidth="1"/>
    <col min="4355" max="4355" width="0" hidden="1" customWidth="1"/>
    <col min="4356" max="4357" width="19" customWidth="1"/>
    <col min="4358" max="4358" width="22.75" customWidth="1"/>
    <col min="4359" max="4360" width="19" customWidth="1"/>
    <col min="4361" max="4361" width="22.75" customWidth="1"/>
    <col min="4362" max="4363" width="19" customWidth="1"/>
    <col min="4364" max="4364" width="22.75" customWidth="1"/>
    <col min="4610" max="4610" width="48.875" customWidth="1"/>
    <col min="4611" max="4611" width="0" hidden="1" customWidth="1"/>
    <col min="4612" max="4613" width="19" customWidth="1"/>
    <col min="4614" max="4614" width="22.75" customWidth="1"/>
    <col min="4615" max="4616" width="19" customWidth="1"/>
    <col min="4617" max="4617" width="22.75" customWidth="1"/>
    <col min="4618" max="4619" width="19" customWidth="1"/>
    <col min="4620" max="4620" width="22.75" customWidth="1"/>
    <col min="4866" max="4866" width="48.875" customWidth="1"/>
    <col min="4867" max="4867" width="0" hidden="1" customWidth="1"/>
    <col min="4868" max="4869" width="19" customWidth="1"/>
    <col min="4870" max="4870" width="22.75" customWidth="1"/>
    <col min="4871" max="4872" width="19" customWidth="1"/>
    <col min="4873" max="4873" width="22.75" customWidth="1"/>
    <col min="4874" max="4875" width="19" customWidth="1"/>
    <col min="4876" max="4876" width="22.75" customWidth="1"/>
    <col min="5122" max="5122" width="48.875" customWidth="1"/>
    <col min="5123" max="5123" width="0" hidden="1" customWidth="1"/>
    <col min="5124" max="5125" width="19" customWidth="1"/>
    <col min="5126" max="5126" width="22.75" customWidth="1"/>
    <col min="5127" max="5128" width="19" customWidth="1"/>
    <col min="5129" max="5129" width="22.75" customWidth="1"/>
    <col min="5130" max="5131" width="19" customWidth="1"/>
    <col min="5132" max="5132" width="22.75" customWidth="1"/>
    <col min="5378" max="5378" width="48.875" customWidth="1"/>
    <col min="5379" max="5379" width="0" hidden="1" customWidth="1"/>
    <col min="5380" max="5381" width="19" customWidth="1"/>
    <col min="5382" max="5382" width="22.75" customWidth="1"/>
    <col min="5383" max="5384" width="19" customWidth="1"/>
    <col min="5385" max="5385" width="22.75" customWidth="1"/>
    <col min="5386" max="5387" width="19" customWidth="1"/>
    <col min="5388" max="5388" width="22.75" customWidth="1"/>
    <col min="5634" max="5634" width="48.875" customWidth="1"/>
    <col min="5635" max="5635" width="0" hidden="1" customWidth="1"/>
    <col min="5636" max="5637" width="19" customWidth="1"/>
    <col min="5638" max="5638" width="22.75" customWidth="1"/>
    <col min="5639" max="5640" width="19" customWidth="1"/>
    <col min="5641" max="5641" width="22.75" customWidth="1"/>
    <col min="5642" max="5643" width="19" customWidth="1"/>
    <col min="5644" max="5644" width="22.75" customWidth="1"/>
    <col min="5890" max="5890" width="48.875" customWidth="1"/>
    <col min="5891" max="5891" width="0" hidden="1" customWidth="1"/>
    <col min="5892" max="5893" width="19" customWidth="1"/>
    <col min="5894" max="5894" width="22.75" customWidth="1"/>
    <col min="5895" max="5896" width="19" customWidth="1"/>
    <col min="5897" max="5897" width="22.75" customWidth="1"/>
    <col min="5898" max="5899" width="19" customWidth="1"/>
    <col min="5900" max="5900" width="22.75" customWidth="1"/>
    <col min="6146" max="6146" width="48.875" customWidth="1"/>
    <col min="6147" max="6147" width="0" hidden="1" customWidth="1"/>
    <col min="6148" max="6149" width="19" customWidth="1"/>
    <col min="6150" max="6150" width="22.75" customWidth="1"/>
    <col min="6151" max="6152" width="19" customWidth="1"/>
    <col min="6153" max="6153" width="22.75" customWidth="1"/>
    <col min="6154" max="6155" width="19" customWidth="1"/>
    <col min="6156" max="6156" width="22.75" customWidth="1"/>
    <col min="6402" max="6402" width="48.875" customWidth="1"/>
    <col min="6403" max="6403" width="0" hidden="1" customWidth="1"/>
    <col min="6404" max="6405" width="19" customWidth="1"/>
    <col min="6406" max="6406" width="22.75" customWidth="1"/>
    <col min="6407" max="6408" width="19" customWidth="1"/>
    <col min="6409" max="6409" width="22.75" customWidth="1"/>
    <col min="6410" max="6411" width="19" customWidth="1"/>
    <col min="6412" max="6412" width="22.75" customWidth="1"/>
    <col min="6658" max="6658" width="48.875" customWidth="1"/>
    <col min="6659" max="6659" width="0" hidden="1" customWidth="1"/>
    <col min="6660" max="6661" width="19" customWidth="1"/>
    <col min="6662" max="6662" width="22.75" customWidth="1"/>
    <col min="6663" max="6664" width="19" customWidth="1"/>
    <col min="6665" max="6665" width="22.75" customWidth="1"/>
    <col min="6666" max="6667" width="19" customWidth="1"/>
    <col min="6668" max="6668" width="22.75" customWidth="1"/>
    <col min="6914" max="6914" width="48.875" customWidth="1"/>
    <col min="6915" max="6915" width="0" hidden="1" customWidth="1"/>
    <col min="6916" max="6917" width="19" customWidth="1"/>
    <col min="6918" max="6918" width="22.75" customWidth="1"/>
    <col min="6919" max="6920" width="19" customWidth="1"/>
    <col min="6921" max="6921" width="22.75" customWidth="1"/>
    <col min="6922" max="6923" width="19" customWidth="1"/>
    <col min="6924" max="6924" width="22.75" customWidth="1"/>
    <col min="7170" max="7170" width="48.875" customWidth="1"/>
    <col min="7171" max="7171" width="0" hidden="1" customWidth="1"/>
    <col min="7172" max="7173" width="19" customWidth="1"/>
    <col min="7174" max="7174" width="22.75" customWidth="1"/>
    <col min="7175" max="7176" width="19" customWidth="1"/>
    <col min="7177" max="7177" width="22.75" customWidth="1"/>
    <col min="7178" max="7179" width="19" customWidth="1"/>
    <col min="7180" max="7180" width="22.75" customWidth="1"/>
    <col min="7426" max="7426" width="48.875" customWidth="1"/>
    <col min="7427" max="7427" width="0" hidden="1" customWidth="1"/>
    <col min="7428" max="7429" width="19" customWidth="1"/>
    <col min="7430" max="7430" width="22.75" customWidth="1"/>
    <col min="7431" max="7432" width="19" customWidth="1"/>
    <col min="7433" max="7433" width="22.75" customWidth="1"/>
    <col min="7434" max="7435" width="19" customWidth="1"/>
    <col min="7436" max="7436" width="22.75" customWidth="1"/>
    <col min="7682" max="7682" width="48.875" customWidth="1"/>
    <col min="7683" max="7683" width="0" hidden="1" customWidth="1"/>
    <col min="7684" max="7685" width="19" customWidth="1"/>
    <col min="7686" max="7686" width="22.75" customWidth="1"/>
    <col min="7687" max="7688" width="19" customWidth="1"/>
    <col min="7689" max="7689" width="22.75" customWidth="1"/>
    <col min="7690" max="7691" width="19" customWidth="1"/>
    <col min="7692" max="7692" width="22.75" customWidth="1"/>
    <col min="7938" max="7938" width="48.875" customWidth="1"/>
    <col min="7939" max="7939" width="0" hidden="1" customWidth="1"/>
    <col min="7940" max="7941" width="19" customWidth="1"/>
    <col min="7942" max="7942" width="22.75" customWidth="1"/>
    <col min="7943" max="7944" width="19" customWidth="1"/>
    <col min="7945" max="7945" width="22.75" customWidth="1"/>
    <col min="7946" max="7947" width="19" customWidth="1"/>
    <col min="7948" max="7948" width="22.75" customWidth="1"/>
    <col min="8194" max="8194" width="48.875" customWidth="1"/>
    <col min="8195" max="8195" width="0" hidden="1" customWidth="1"/>
    <col min="8196" max="8197" width="19" customWidth="1"/>
    <col min="8198" max="8198" width="22.75" customWidth="1"/>
    <col min="8199" max="8200" width="19" customWidth="1"/>
    <col min="8201" max="8201" width="22.75" customWidth="1"/>
    <col min="8202" max="8203" width="19" customWidth="1"/>
    <col min="8204" max="8204" width="22.75" customWidth="1"/>
    <col min="8450" max="8450" width="48.875" customWidth="1"/>
    <col min="8451" max="8451" width="0" hidden="1" customWidth="1"/>
    <col min="8452" max="8453" width="19" customWidth="1"/>
    <col min="8454" max="8454" width="22.75" customWidth="1"/>
    <col min="8455" max="8456" width="19" customWidth="1"/>
    <col min="8457" max="8457" width="22.75" customWidth="1"/>
    <col min="8458" max="8459" width="19" customWidth="1"/>
    <col min="8460" max="8460" width="22.75" customWidth="1"/>
    <col min="8706" max="8706" width="48.875" customWidth="1"/>
    <col min="8707" max="8707" width="0" hidden="1" customWidth="1"/>
    <col min="8708" max="8709" width="19" customWidth="1"/>
    <col min="8710" max="8710" width="22.75" customWidth="1"/>
    <col min="8711" max="8712" width="19" customWidth="1"/>
    <col min="8713" max="8713" width="22.75" customWidth="1"/>
    <col min="8714" max="8715" width="19" customWidth="1"/>
    <col min="8716" max="8716" width="22.75" customWidth="1"/>
    <col min="8962" max="8962" width="48.875" customWidth="1"/>
    <col min="8963" max="8963" width="0" hidden="1" customWidth="1"/>
    <col min="8964" max="8965" width="19" customWidth="1"/>
    <col min="8966" max="8966" width="22.75" customWidth="1"/>
    <col min="8967" max="8968" width="19" customWidth="1"/>
    <col min="8969" max="8969" width="22.75" customWidth="1"/>
    <col min="8970" max="8971" width="19" customWidth="1"/>
    <col min="8972" max="8972" width="22.75" customWidth="1"/>
    <col min="9218" max="9218" width="48.875" customWidth="1"/>
    <col min="9219" max="9219" width="0" hidden="1" customWidth="1"/>
    <col min="9220" max="9221" width="19" customWidth="1"/>
    <col min="9222" max="9222" width="22.75" customWidth="1"/>
    <col min="9223" max="9224" width="19" customWidth="1"/>
    <col min="9225" max="9225" width="22.75" customWidth="1"/>
    <col min="9226" max="9227" width="19" customWidth="1"/>
    <col min="9228" max="9228" width="22.75" customWidth="1"/>
    <col min="9474" max="9474" width="48.875" customWidth="1"/>
    <col min="9475" max="9475" width="0" hidden="1" customWidth="1"/>
    <col min="9476" max="9477" width="19" customWidth="1"/>
    <col min="9478" max="9478" width="22.75" customWidth="1"/>
    <col min="9479" max="9480" width="19" customWidth="1"/>
    <col min="9481" max="9481" width="22.75" customWidth="1"/>
    <col min="9482" max="9483" width="19" customWidth="1"/>
    <col min="9484" max="9484" width="22.75" customWidth="1"/>
    <col min="9730" max="9730" width="48.875" customWidth="1"/>
    <col min="9731" max="9731" width="0" hidden="1" customWidth="1"/>
    <col min="9732" max="9733" width="19" customWidth="1"/>
    <col min="9734" max="9734" width="22.75" customWidth="1"/>
    <col min="9735" max="9736" width="19" customWidth="1"/>
    <col min="9737" max="9737" width="22.75" customWidth="1"/>
    <col min="9738" max="9739" width="19" customWidth="1"/>
    <col min="9740" max="9740" width="22.75" customWidth="1"/>
    <col min="9986" max="9986" width="48.875" customWidth="1"/>
    <col min="9987" max="9987" width="0" hidden="1" customWidth="1"/>
    <col min="9988" max="9989" width="19" customWidth="1"/>
    <col min="9990" max="9990" width="22.75" customWidth="1"/>
    <col min="9991" max="9992" width="19" customWidth="1"/>
    <col min="9993" max="9993" width="22.75" customWidth="1"/>
    <col min="9994" max="9995" width="19" customWidth="1"/>
    <col min="9996" max="9996" width="22.75" customWidth="1"/>
    <col min="10242" max="10242" width="48.875" customWidth="1"/>
    <col min="10243" max="10243" width="0" hidden="1" customWidth="1"/>
    <col min="10244" max="10245" width="19" customWidth="1"/>
    <col min="10246" max="10246" width="22.75" customWidth="1"/>
    <col min="10247" max="10248" width="19" customWidth="1"/>
    <col min="10249" max="10249" width="22.75" customWidth="1"/>
    <col min="10250" max="10251" width="19" customWidth="1"/>
    <col min="10252" max="10252" width="22.75" customWidth="1"/>
    <col min="10498" max="10498" width="48.875" customWidth="1"/>
    <col min="10499" max="10499" width="0" hidden="1" customWidth="1"/>
    <col min="10500" max="10501" width="19" customWidth="1"/>
    <col min="10502" max="10502" width="22.75" customWidth="1"/>
    <col min="10503" max="10504" width="19" customWidth="1"/>
    <col min="10505" max="10505" width="22.75" customWidth="1"/>
    <col min="10506" max="10507" width="19" customWidth="1"/>
    <col min="10508" max="10508" width="22.75" customWidth="1"/>
    <col min="10754" max="10754" width="48.875" customWidth="1"/>
    <col min="10755" max="10755" width="0" hidden="1" customWidth="1"/>
    <col min="10756" max="10757" width="19" customWidth="1"/>
    <col min="10758" max="10758" width="22.75" customWidth="1"/>
    <col min="10759" max="10760" width="19" customWidth="1"/>
    <col min="10761" max="10761" width="22.75" customWidth="1"/>
    <col min="10762" max="10763" width="19" customWidth="1"/>
    <col min="10764" max="10764" width="22.75" customWidth="1"/>
    <col min="11010" max="11010" width="48.875" customWidth="1"/>
    <col min="11011" max="11011" width="0" hidden="1" customWidth="1"/>
    <col min="11012" max="11013" width="19" customWidth="1"/>
    <col min="11014" max="11014" width="22.75" customWidth="1"/>
    <col min="11015" max="11016" width="19" customWidth="1"/>
    <col min="11017" max="11017" width="22.75" customWidth="1"/>
    <col min="11018" max="11019" width="19" customWidth="1"/>
    <col min="11020" max="11020" width="22.75" customWidth="1"/>
    <col min="11266" max="11266" width="48.875" customWidth="1"/>
    <col min="11267" max="11267" width="0" hidden="1" customWidth="1"/>
    <col min="11268" max="11269" width="19" customWidth="1"/>
    <col min="11270" max="11270" width="22.75" customWidth="1"/>
    <col min="11271" max="11272" width="19" customWidth="1"/>
    <col min="11273" max="11273" width="22.75" customWidth="1"/>
    <col min="11274" max="11275" width="19" customWidth="1"/>
    <col min="11276" max="11276" width="22.75" customWidth="1"/>
    <col min="11522" max="11522" width="48.875" customWidth="1"/>
    <col min="11523" max="11523" width="0" hidden="1" customWidth="1"/>
    <col min="11524" max="11525" width="19" customWidth="1"/>
    <col min="11526" max="11526" width="22.75" customWidth="1"/>
    <col min="11527" max="11528" width="19" customWidth="1"/>
    <col min="11529" max="11529" width="22.75" customWidth="1"/>
    <col min="11530" max="11531" width="19" customWidth="1"/>
    <col min="11532" max="11532" width="22.75" customWidth="1"/>
    <col min="11778" max="11778" width="48.875" customWidth="1"/>
    <col min="11779" max="11779" width="0" hidden="1" customWidth="1"/>
    <col min="11780" max="11781" width="19" customWidth="1"/>
    <col min="11782" max="11782" width="22.75" customWidth="1"/>
    <col min="11783" max="11784" width="19" customWidth="1"/>
    <col min="11785" max="11785" width="22.75" customWidth="1"/>
    <col min="11786" max="11787" width="19" customWidth="1"/>
    <col min="11788" max="11788" width="22.75" customWidth="1"/>
    <col min="12034" max="12034" width="48.875" customWidth="1"/>
    <col min="12035" max="12035" width="0" hidden="1" customWidth="1"/>
    <col min="12036" max="12037" width="19" customWidth="1"/>
    <col min="12038" max="12038" width="22.75" customWidth="1"/>
    <col min="12039" max="12040" width="19" customWidth="1"/>
    <col min="12041" max="12041" width="22.75" customWidth="1"/>
    <col min="12042" max="12043" width="19" customWidth="1"/>
    <col min="12044" max="12044" width="22.75" customWidth="1"/>
    <col min="12290" max="12290" width="48.875" customWidth="1"/>
    <col min="12291" max="12291" width="0" hidden="1" customWidth="1"/>
    <col min="12292" max="12293" width="19" customWidth="1"/>
    <col min="12294" max="12294" width="22.75" customWidth="1"/>
    <col min="12295" max="12296" width="19" customWidth="1"/>
    <col min="12297" max="12297" width="22.75" customWidth="1"/>
    <col min="12298" max="12299" width="19" customWidth="1"/>
    <col min="12300" max="12300" width="22.75" customWidth="1"/>
    <col min="12546" max="12546" width="48.875" customWidth="1"/>
    <col min="12547" max="12547" width="0" hidden="1" customWidth="1"/>
    <col min="12548" max="12549" width="19" customWidth="1"/>
    <col min="12550" max="12550" width="22.75" customWidth="1"/>
    <col min="12551" max="12552" width="19" customWidth="1"/>
    <col min="12553" max="12553" width="22.75" customWidth="1"/>
    <col min="12554" max="12555" width="19" customWidth="1"/>
    <col min="12556" max="12556" width="22.75" customWidth="1"/>
    <col min="12802" max="12802" width="48.875" customWidth="1"/>
    <col min="12803" max="12803" width="0" hidden="1" customWidth="1"/>
    <col min="12804" max="12805" width="19" customWidth="1"/>
    <col min="12806" max="12806" width="22.75" customWidth="1"/>
    <col min="12807" max="12808" width="19" customWidth="1"/>
    <col min="12809" max="12809" width="22.75" customWidth="1"/>
    <col min="12810" max="12811" width="19" customWidth="1"/>
    <col min="12812" max="12812" width="22.75" customWidth="1"/>
    <col min="13058" max="13058" width="48.875" customWidth="1"/>
    <col min="13059" max="13059" width="0" hidden="1" customWidth="1"/>
    <col min="13060" max="13061" width="19" customWidth="1"/>
    <col min="13062" max="13062" width="22.75" customWidth="1"/>
    <col min="13063" max="13064" width="19" customWidth="1"/>
    <col min="13065" max="13065" width="22.75" customWidth="1"/>
    <col min="13066" max="13067" width="19" customWidth="1"/>
    <col min="13068" max="13068" width="22.75" customWidth="1"/>
    <col min="13314" max="13314" width="48.875" customWidth="1"/>
    <col min="13315" max="13315" width="0" hidden="1" customWidth="1"/>
    <col min="13316" max="13317" width="19" customWidth="1"/>
    <col min="13318" max="13318" width="22.75" customWidth="1"/>
    <col min="13319" max="13320" width="19" customWidth="1"/>
    <col min="13321" max="13321" width="22.75" customWidth="1"/>
    <col min="13322" max="13323" width="19" customWidth="1"/>
    <col min="13324" max="13324" width="22.75" customWidth="1"/>
    <col min="13570" max="13570" width="48.875" customWidth="1"/>
    <col min="13571" max="13571" width="0" hidden="1" customWidth="1"/>
    <col min="13572" max="13573" width="19" customWidth="1"/>
    <col min="13574" max="13574" width="22.75" customWidth="1"/>
    <col min="13575" max="13576" width="19" customWidth="1"/>
    <col min="13577" max="13577" width="22.75" customWidth="1"/>
    <col min="13578" max="13579" width="19" customWidth="1"/>
    <col min="13580" max="13580" width="22.75" customWidth="1"/>
    <col min="13826" max="13826" width="48.875" customWidth="1"/>
    <col min="13827" max="13827" width="0" hidden="1" customWidth="1"/>
    <col min="13828" max="13829" width="19" customWidth="1"/>
    <col min="13830" max="13830" width="22.75" customWidth="1"/>
    <col min="13831" max="13832" width="19" customWidth="1"/>
    <col min="13833" max="13833" width="22.75" customWidth="1"/>
    <col min="13834" max="13835" width="19" customWidth="1"/>
    <col min="13836" max="13836" width="22.75" customWidth="1"/>
    <col min="14082" max="14082" width="48.875" customWidth="1"/>
    <col min="14083" max="14083" width="0" hidden="1" customWidth="1"/>
    <col min="14084" max="14085" width="19" customWidth="1"/>
    <col min="14086" max="14086" width="22.75" customWidth="1"/>
    <col min="14087" max="14088" width="19" customWidth="1"/>
    <col min="14089" max="14089" width="22.75" customWidth="1"/>
    <col min="14090" max="14091" width="19" customWidth="1"/>
    <col min="14092" max="14092" width="22.75" customWidth="1"/>
    <col min="14338" max="14338" width="48.875" customWidth="1"/>
    <col min="14339" max="14339" width="0" hidden="1" customWidth="1"/>
    <col min="14340" max="14341" width="19" customWidth="1"/>
    <col min="14342" max="14342" width="22.75" customWidth="1"/>
    <col min="14343" max="14344" width="19" customWidth="1"/>
    <col min="14345" max="14345" width="22.75" customWidth="1"/>
    <col min="14346" max="14347" width="19" customWidth="1"/>
    <col min="14348" max="14348" width="22.75" customWidth="1"/>
    <col min="14594" max="14594" width="48.875" customWidth="1"/>
    <col min="14595" max="14595" width="0" hidden="1" customWidth="1"/>
    <col min="14596" max="14597" width="19" customWidth="1"/>
    <col min="14598" max="14598" width="22.75" customWidth="1"/>
    <col min="14599" max="14600" width="19" customWidth="1"/>
    <col min="14601" max="14601" width="22.75" customWidth="1"/>
    <col min="14602" max="14603" width="19" customWidth="1"/>
    <col min="14604" max="14604" width="22.75" customWidth="1"/>
    <col min="14850" max="14850" width="48.875" customWidth="1"/>
    <col min="14851" max="14851" width="0" hidden="1" customWidth="1"/>
    <col min="14852" max="14853" width="19" customWidth="1"/>
    <col min="14854" max="14854" width="22.75" customWidth="1"/>
    <col min="14855" max="14856" width="19" customWidth="1"/>
    <col min="14857" max="14857" width="22.75" customWidth="1"/>
    <col min="14858" max="14859" width="19" customWidth="1"/>
    <col min="14860" max="14860" width="22.75" customWidth="1"/>
    <col min="15106" max="15106" width="48.875" customWidth="1"/>
    <col min="15107" max="15107" width="0" hidden="1" customWidth="1"/>
    <col min="15108" max="15109" width="19" customWidth="1"/>
    <col min="15110" max="15110" width="22.75" customWidth="1"/>
    <col min="15111" max="15112" width="19" customWidth="1"/>
    <col min="15113" max="15113" width="22.75" customWidth="1"/>
    <col min="15114" max="15115" width="19" customWidth="1"/>
    <col min="15116" max="15116" width="22.75" customWidth="1"/>
    <col min="15362" max="15362" width="48.875" customWidth="1"/>
    <col min="15363" max="15363" width="0" hidden="1" customWidth="1"/>
    <col min="15364" max="15365" width="19" customWidth="1"/>
    <col min="15366" max="15366" width="22.75" customWidth="1"/>
    <col min="15367" max="15368" width="19" customWidth="1"/>
    <col min="15369" max="15369" width="22.75" customWidth="1"/>
    <col min="15370" max="15371" width="19" customWidth="1"/>
    <col min="15372" max="15372" width="22.75" customWidth="1"/>
    <col min="15618" max="15618" width="48.875" customWidth="1"/>
    <col min="15619" max="15619" width="0" hidden="1" customWidth="1"/>
    <col min="15620" max="15621" width="19" customWidth="1"/>
    <col min="15622" max="15622" width="22.75" customWidth="1"/>
    <col min="15623" max="15624" width="19" customWidth="1"/>
    <col min="15625" max="15625" width="22.75" customWidth="1"/>
    <col min="15626" max="15627" width="19" customWidth="1"/>
    <col min="15628" max="15628" width="22.75" customWidth="1"/>
    <col min="15874" max="15874" width="48.875" customWidth="1"/>
    <col min="15875" max="15875" width="0" hidden="1" customWidth="1"/>
    <col min="15876" max="15877" width="19" customWidth="1"/>
    <col min="15878" max="15878" width="22.75" customWidth="1"/>
    <col min="15879" max="15880" width="19" customWidth="1"/>
    <col min="15881" max="15881" width="22.75" customWidth="1"/>
    <col min="15882" max="15883" width="19" customWidth="1"/>
    <col min="15884" max="15884" width="22.75" customWidth="1"/>
    <col min="16130" max="16130" width="48.875" customWidth="1"/>
    <col min="16131" max="16131" width="0" hidden="1" customWidth="1"/>
    <col min="16132" max="16133" width="19" customWidth="1"/>
    <col min="16134" max="16134" width="22.75" customWidth="1"/>
    <col min="16135" max="16136" width="19" customWidth="1"/>
    <col min="16137" max="16137" width="22.75" customWidth="1"/>
    <col min="16138" max="16139" width="19" customWidth="1"/>
    <col min="16140" max="16140" width="22.75" customWidth="1"/>
  </cols>
  <sheetData>
    <row r="1" spans="1:12" ht="18.75" x14ac:dyDescent="0.3">
      <c r="A1" s="1"/>
      <c r="B1" s="2"/>
      <c r="C1" s="2"/>
      <c r="D1" s="3"/>
      <c r="E1" s="3"/>
      <c r="F1" s="4"/>
      <c r="G1" s="3"/>
      <c r="H1" s="3"/>
      <c r="I1" s="4"/>
      <c r="J1" s="3" t="s">
        <v>128</v>
      </c>
      <c r="K1" s="3"/>
      <c r="L1" s="4"/>
    </row>
    <row r="2" spans="1:12" ht="62.25" customHeight="1" x14ac:dyDescent="0.25">
      <c r="A2" s="5" t="s">
        <v>129</v>
      </c>
      <c r="B2" s="5"/>
      <c r="C2" s="5"/>
      <c r="D2" s="5"/>
      <c r="E2" s="5"/>
      <c r="F2" s="5"/>
      <c r="G2" s="5"/>
      <c r="H2" s="5"/>
      <c r="I2" s="5"/>
      <c r="J2" s="5"/>
      <c r="K2" s="5"/>
      <c r="L2" s="5"/>
    </row>
    <row r="3" spans="1:12" ht="41.25" customHeight="1" thickBot="1" x14ac:dyDescent="0.3">
      <c r="A3" s="163" t="s">
        <v>110</v>
      </c>
      <c r="B3" s="163"/>
      <c r="C3" s="163"/>
      <c r="D3" s="163"/>
      <c r="E3" s="163"/>
      <c r="F3" s="163"/>
      <c r="G3" s="163"/>
      <c r="H3" s="163"/>
      <c r="I3" s="163"/>
      <c r="J3" s="163"/>
      <c r="K3" s="163"/>
      <c r="L3" s="163"/>
    </row>
    <row r="4" spans="1:12" ht="41.25" customHeight="1" thickBot="1" x14ac:dyDescent="0.3">
      <c r="A4" s="204" t="s">
        <v>2</v>
      </c>
      <c r="B4" s="205" t="s">
        <v>3</v>
      </c>
      <c r="C4" s="203"/>
      <c r="D4" s="167" t="s">
        <v>111</v>
      </c>
      <c r="E4" s="168"/>
      <c r="F4" s="169"/>
      <c r="G4" s="167" t="s">
        <v>112</v>
      </c>
      <c r="H4" s="168"/>
      <c r="I4" s="169"/>
      <c r="J4" s="167" t="s">
        <v>113</v>
      </c>
      <c r="K4" s="168"/>
      <c r="L4" s="169"/>
    </row>
    <row r="5" spans="1:12" ht="91.5" customHeight="1" x14ac:dyDescent="0.25">
      <c r="A5" s="206"/>
      <c r="B5" s="207"/>
      <c r="C5" s="18" t="s">
        <v>114</v>
      </c>
      <c r="D5" s="17" t="str">
        <f>'Додаток 5 ГВП_ з ВКО'!D5</f>
        <v>Розпорядження КМВА від 16.06.2026 року №131</v>
      </c>
      <c r="E5" s="17" t="str">
        <f>'Додаток 5 ГВП_ з ВКО'!E5</f>
        <v>Розпорядження КМВА від 29.09.2026 року №249</v>
      </c>
      <c r="F5" s="18" t="s">
        <v>10</v>
      </c>
      <c r="G5" s="17" t="str">
        <f>D5</f>
        <v>Розпорядження КМВА від 16.06.2026 року №131</v>
      </c>
      <c r="H5" s="17" t="str">
        <f>E5</f>
        <v>Розпорядження КМВА від 29.09.2026 року №249</v>
      </c>
      <c r="I5" s="18" t="s">
        <v>10</v>
      </c>
      <c r="J5" s="17" t="str">
        <f>D5</f>
        <v>Розпорядження КМВА від 16.06.2026 року №131</v>
      </c>
      <c r="K5" s="17" t="str">
        <f>E5</f>
        <v>Розпорядження КМВА від 29.09.2026 року №249</v>
      </c>
      <c r="L5" s="18" t="s">
        <v>10</v>
      </c>
    </row>
    <row r="6" spans="1:12" ht="37.5" customHeight="1" thickBot="1" x14ac:dyDescent="0.3">
      <c r="A6" s="208"/>
      <c r="B6" s="209"/>
      <c r="C6" s="175" t="s">
        <v>115</v>
      </c>
      <c r="D6" s="174" t="s">
        <v>116</v>
      </c>
      <c r="E6" s="174" t="s">
        <v>116</v>
      </c>
      <c r="F6" s="175" t="s">
        <v>115</v>
      </c>
      <c r="G6" s="174" t="s">
        <v>116</v>
      </c>
      <c r="H6" s="174" t="s">
        <v>116</v>
      </c>
      <c r="I6" s="175" t="s">
        <v>115</v>
      </c>
      <c r="J6" s="174" t="s">
        <v>116</v>
      </c>
      <c r="K6" s="174" t="s">
        <v>116</v>
      </c>
      <c r="L6" s="175" t="s">
        <v>115</v>
      </c>
    </row>
    <row r="7" spans="1:12" ht="27" customHeight="1" thickTop="1" thickBot="1" x14ac:dyDescent="0.3">
      <c r="A7" s="210">
        <v>1</v>
      </c>
      <c r="B7" s="210">
        <v>2</v>
      </c>
      <c r="C7" s="155">
        <v>4</v>
      </c>
      <c r="D7" s="161">
        <f>B7+1</f>
        <v>3</v>
      </c>
      <c r="E7" s="161">
        <f>D7+1</f>
        <v>4</v>
      </c>
      <c r="F7" s="161">
        <f t="shared" ref="F7:L7" si="0">E7+1</f>
        <v>5</v>
      </c>
      <c r="G7" s="161">
        <f t="shared" si="0"/>
        <v>6</v>
      </c>
      <c r="H7" s="161">
        <f t="shared" si="0"/>
        <v>7</v>
      </c>
      <c r="I7" s="161">
        <f t="shared" si="0"/>
        <v>8</v>
      </c>
      <c r="J7" s="161">
        <f t="shared" si="0"/>
        <v>9</v>
      </c>
      <c r="K7" s="161">
        <f t="shared" si="0"/>
        <v>10</v>
      </c>
      <c r="L7" s="161">
        <f t="shared" si="0"/>
        <v>11</v>
      </c>
    </row>
    <row r="8" spans="1:12" ht="21.75" customHeight="1" thickTop="1" x14ac:dyDescent="0.25">
      <c r="A8" s="162">
        <v>1</v>
      </c>
      <c r="B8" s="68" t="s">
        <v>12</v>
      </c>
      <c r="C8" s="180">
        <f>C9</f>
        <v>89.997439999999997</v>
      </c>
      <c r="D8" s="181">
        <f>D9</f>
        <v>139.81</v>
      </c>
      <c r="E8" s="181">
        <f>E9</f>
        <v>141.74</v>
      </c>
      <c r="F8" s="181">
        <f>F9</f>
        <v>160.30000000000001</v>
      </c>
      <c r="G8" s="181">
        <v>140.80000000000001</v>
      </c>
      <c r="H8" s="181">
        <f>H9</f>
        <v>142.79</v>
      </c>
      <c r="I8" s="181">
        <f>I9</f>
        <v>166.37</v>
      </c>
      <c r="J8" s="181">
        <v>140.80000000000001</v>
      </c>
      <c r="K8" s="181">
        <f>K9</f>
        <v>142.79</v>
      </c>
      <c r="L8" s="181">
        <f>L9</f>
        <v>166.37</v>
      </c>
    </row>
    <row r="9" spans="1:12" ht="21.75" customHeight="1" x14ac:dyDescent="0.25">
      <c r="A9" s="156" t="s">
        <v>13</v>
      </c>
      <c r="B9" s="211" t="s">
        <v>14</v>
      </c>
      <c r="C9" s="183">
        <f>C10+C11</f>
        <v>89.997439999999997</v>
      </c>
      <c r="D9" s="184">
        <v>139.81</v>
      </c>
      <c r="E9" s="184">
        <f>E10+E11</f>
        <v>141.74</v>
      </c>
      <c r="F9" s="184">
        <f>F10+F11</f>
        <v>160.30000000000001</v>
      </c>
      <c r="G9" s="184">
        <v>140.80000000000001</v>
      </c>
      <c r="H9" s="184">
        <f>H10+H11</f>
        <v>142.79</v>
      </c>
      <c r="I9" s="184">
        <f>I10+I11</f>
        <v>166.37</v>
      </c>
      <c r="J9" s="184">
        <v>140.80000000000001</v>
      </c>
      <c r="K9" s="184">
        <f>K10+K11</f>
        <v>142.79</v>
      </c>
      <c r="L9" s="184">
        <f>L10+L11</f>
        <v>166.37</v>
      </c>
    </row>
    <row r="10" spans="1:12" ht="35.25" customHeight="1" x14ac:dyDescent="0.25">
      <c r="A10" s="157" t="s">
        <v>15</v>
      </c>
      <c r="B10" s="212" t="s">
        <v>117</v>
      </c>
      <c r="C10" s="183">
        <f>(1064.81+668.09+6.36)*0.044</f>
        <v>76.527439999999999</v>
      </c>
      <c r="D10" s="184">
        <v>97.5</v>
      </c>
      <c r="E10" s="184">
        <v>103.42</v>
      </c>
      <c r="F10" s="184">
        <f>'[1]Д 14-5 Насел безЦТПбезІТПбезВКО'!D10</f>
        <v>108.52</v>
      </c>
      <c r="G10" s="184">
        <v>98.49</v>
      </c>
      <c r="H10" s="184">
        <v>104.47</v>
      </c>
      <c r="I10" s="184">
        <f>'[1]Д 14-5 Бюдж безЦТПбезІТПбезВКО'!D10</f>
        <v>114.59</v>
      </c>
      <c r="J10" s="184">
        <v>98.49</v>
      </c>
      <c r="K10" s="184">
        <v>104.47</v>
      </c>
      <c r="L10" s="184">
        <f>'[1]Д 14-5 ІНШІ безЦТПбезІТПбезВКО'!D10</f>
        <v>114.59</v>
      </c>
    </row>
    <row r="11" spans="1:12" ht="33.75" customHeight="1" x14ac:dyDescent="0.25">
      <c r="A11" s="157" t="s">
        <v>17</v>
      </c>
      <c r="B11" s="212" t="s">
        <v>118</v>
      </c>
      <c r="C11" s="183">
        <v>13.47</v>
      </c>
      <c r="D11" s="184">
        <v>42.31</v>
      </c>
      <c r="E11" s="184">
        <v>38.32</v>
      </c>
      <c r="F11" s="184">
        <f>'[1]Д 14-5 Насел безЦТПбезІТПбезВКО'!D12</f>
        <v>51.78</v>
      </c>
      <c r="G11" s="184">
        <v>42.31</v>
      </c>
      <c r="H11" s="184">
        <v>38.32</v>
      </c>
      <c r="I11" s="184">
        <f>'[1]Д 14-5 Бюдж безЦТПбезІТПбезВКО'!D12</f>
        <v>51.78</v>
      </c>
      <c r="J11" s="184">
        <v>42.31</v>
      </c>
      <c r="K11" s="184">
        <v>38.32</v>
      </c>
      <c r="L11" s="184">
        <f>'[1]Д 14-5 ІНШІ безЦТПбезІТПбезВКО'!D12</f>
        <v>51.78</v>
      </c>
    </row>
    <row r="12" spans="1:12" ht="18" customHeight="1" x14ac:dyDescent="0.25">
      <c r="A12" s="156">
        <v>2</v>
      </c>
      <c r="B12" s="64" t="s">
        <v>119</v>
      </c>
      <c r="C12" s="187">
        <f>C8</f>
        <v>89.997439999999997</v>
      </c>
      <c r="D12" s="188">
        <v>139.81</v>
      </c>
      <c r="E12" s="188">
        <f>E8</f>
        <v>141.74</v>
      </c>
      <c r="F12" s="188">
        <f>F8</f>
        <v>160.30000000000001</v>
      </c>
      <c r="G12" s="188">
        <v>140.80000000000001</v>
      </c>
      <c r="H12" s="188">
        <f>H8</f>
        <v>142.79</v>
      </c>
      <c r="I12" s="188">
        <f>I8</f>
        <v>166.37</v>
      </c>
      <c r="J12" s="188">
        <v>140.80000000000001</v>
      </c>
      <c r="K12" s="188">
        <f>K8</f>
        <v>142.79</v>
      </c>
      <c r="L12" s="188">
        <f>L8</f>
        <v>166.37</v>
      </c>
    </row>
    <row r="13" spans="1:12" ht="18" customHeight="1" x14ac:dyDescent="0.25">
      <c r="A13" s="156">
        <v>3</v>
      </c>
      <c r="B13" s="67" t="s">
        <v>71</v>
      </c>
      <c r="C13" s="183">
        <v>0</v>
      </c>
      <c r="D13" s="184">
        <v>0</v>
      </c>
      <c r="E13" s="184">
        <v>0</v>
      </c>
      <c r="F13" s="184">
        <v>0</v>
      </c>
      <c r="G13" s="184">
        <v>0</v>
      </c>
      <c r="H13" s="184">
        <v>0</v>
      </c>
      <c r="I13" s="184">
        <f>'[1]Д 14-5 Бюдж безЦТПбезІТПбезВКО'!D24</f>
        <v>0</v>
      </c>
      <c r="J13" s="184">
        <v>0</v>
      </c>
      <c r="K13" s="184">
        <v>0</v>
      </c>
      <c r="L13" s="184">
        <f>'[1]Д 14-5 ІНШІ безЦТПбезІТПбезВКО'!D24</f>
        <v>0</v>
      </c>
    </row>
    <row r="14" spans="1:12" ht="17.25" customHeight="1" x14ac:dyDescent="0.25">
      <c r="A14" s="156">
        <v>4</v>
      </c>
      <c r="B14" s="68" t="s">
        <v>120</v>
      </c>
      <c r="C14" s="187">
        <v>1.4E-2</v>
      </c>
      <c r="D14" s="188">
        <v>1.7999999999999999E-2</v>
      </c>
      <c r="E14" s="189">
        <f>ROUNDDOWN(E15+E16,3)</f>
        <v>0.02</v>
      </c>
      <c r="F14" s="189">
        <f>ROUNDUP(F15+F16,3)</f>
        <v>2.1000000000000001E-2</v>
      </c>
      <c r="G14" s="188">
        <v>1.7999999999999999E-2</v>
      </c>
      <c r="H14" s="189">
        <f>ROUNDDOWN(H15+H16,3)</f>
        <v>2.1000000000000001E-2</v>
      </c>
      <c r="I14" s="189">
        <f>ROUNDDOWN(I15+I16,3)</f>
        <v>2.1000000000000001E-2</v>
      </c>
      <c r="J14" s="188">
        <v>1.7999999999999999E-2</v>
      </c>
      <c r="K14" s="189">
        <f>ROUNDDOWN(K15+K16,3)</f>
        <v>2.1000000000000001E-2</v>
      </c>
      <c r="L14" s="189">
        <f>ROUNDDOWN(L15+L16,3)</f>
        <v>2.1000000000000001E-2</v>
      </c>
    </row>
    <row r="15" spans="1:12" ht="32.25" customHeight="1" x14ac:dyDescent="0.25">
      <c r="A15" s="158" t="s">
        <v>121</v>
      </c>
      <c r="B15" s="212" t="s">
        <v>122</v>
      </c>
      <c r="C15" s="213">
        <f>C14-C16</f>
        <v>1.1480000000000001E-2</v>
      </c>
      <c r="D15" s="183">
        <v>1.4999999999999999E-2</v>
      </c>
      <c r="E15" s="183">
        <v>1.7000000000000001E-2</v>
      </c>
      <c r="F15" s="214">
        <f>'[1]Д 14-5 Насел безЦТПбезІТПбезВКО'!D26</f>
        <v>1.695759944256366E-2</v>
      </c>
      <c r="G15" s="183">
        <v>1.4843960219508921E-2</v>
      </c>
      <c r="H15" s="183">
        <v>1.7000000000000001E-2</v>
      </c>
      <c r="I15" s="192">
        <f>'[1]Д 14-5 Бюдж безЦТПбезІТПбезВКО'!D26</f>
        <v>1.7000000000000001E-2</v>
      </c>
      <c r="J15" s="183">
        <v>1.4843926971763673E-2</v>
      </c>
      <c r="K15" s="183">
        <v>1.7000000000000001E-2</v>
      </c>
      <c r="L15" s="192">
        <f>'[1]Д 14-5 ІНШІ безЦТПбезІТПбезВКО'!D26</f>
        <v>1.7000000000000001E-2</v>
      </c>
    </row>
    <row r="16" spans="1:12" ht="17.25" customHeight="1" x14ac:dyDescent="0.25">
      <c r="A16" s="158" t="s">
        <v>123</v>
      </c>
      <c r="B16" s="215" t="s">
        <v>74</v>
      </c>
      <c r="C16" s="213">
        <f>C14*0.18</f>
        <v>2.5200000000000001E-3</v>
      </c>
      <c r="D16" s="195">
        <v>3.0000000000000001E-3</v>
      </c>
      <c r="E16" s="195">
        <v>3.0000000000000001E-3</v>
      </c>
      <c r="F16" s="195">
        <f>'[1]Д 14-5 Насел безЦТПбезІТПбезВКО'!D27</f>
        <v>3.7223998776359248E-3</v>
      </c>
      <c r="G16" s="195">
        <v>3.258430292087324E-3</v>
      </c>
      <c r="H16" s="195">
        <v>4.0000000000000001E-3</v>
      </c>
      <c r="I16" s="192">
        <f>'[1]Д 14-5 Бюдж безЦТПбезІТПбезВКО'!D27</f>
        <v>4.0000000000000001E-3</v>
      </c>
      <c r="J16" s="195">
        <v>3.2584229938017822E-3</v>
      </c>
      <c r="K16" s="195">
        <v>4.0000000000000001E-3</v>
      </c>
      <c r="L16" s="192">
        <f>'[1]Д 14-5 ІНШІ безЦТПбезІТПбезВКО'!D27</f>
        <v>4.0000000000000001E-3</v>
      </c>
    </row>
    <row r="17" spans="1:16" ht="36" customHeight="1" x14ac:dyDescent="0.25">
      <c r="A17" s="156">
        <v>5</v>
      </c>
      <c r="B17" s="216" t="s">
        <v>124</v>
      </c>
      <c r="C17" s="187">
        <f>C12+C13+C14</f>
        <v>90.011439999999993</v>
      </c>
      <c r="D17" s="188">
        <v>139.83000000000001</v>
      </c>
      <c r="E17" s="188">
        <f>E12+E13+E14</f>
        <v>141.76000000000002</v>
      </c>
      <c r="F17" s="188">
        <f>F12+F13+F14</f>
        <v>160.321</v>
      </c>
      <c r="G17" s="188">
        <v>140.81800000000001</v>
      </c>
      <c r="H17" s="188">
        <f>H12+H13+H14</f>
        <v>142.81099999999998</v>
      </c>
      <c r="I17" s="188">
        <f>I12+I13+I14</f>
        <v>166.39099999999999</v>
      </c>
      <c r="J17" s="188">
        <v>140.81800000000001</v>
      </c>
      <c r="K17" s="188">
        <f>K12+K13+K14</f>
        <v>142.81099999999998</v>
      </c>
      <c r="L17" s="188">
        <f>L12+L13+L14</f>
        <v>166.39099999999999</v>
      </c>
    </row>
    <row r="18" spans="1:16" ht="21.75" customHeight="1" x14ac:dyDescent="0.25">
      <c r="A18" s="159">
        <v>6</v>
      </c>
      <c r="B18" s="217" t="s">
        <v>84</v>
      </c>
      <c r="C18" s="183">
        <f>C17*0.2</f>
        <v>18.002288</v>
      </c>
      <c r="D18" s="184">
        <v>27.97</v>
      </c>
      <c r="E18" s="184">
        <f>E17*0.2</f>
        <v>28.352000000000004</v>
      </c>
      <c r="F18" s="184">
        <f>F17*0.2</f>
        <v>32.0642</v>
      </c>
      <c r="G18" s="184">
        <v>28.16</v>
      </c>
      <c r="H18" s="184">
        <f>H17*0.2</f>
        <v>28.562199999999997</v>
      </c>
      <c r="I18" s="184">
        <f>ROUND(I17*0.2,2)</f>
        <v>33.28</v>
      </c>
      <c r="J18" s="184">
        <v>28.16</v>
      </c>
      <c r="K18" s="184">
        <f>K17*0.2</f>
        <v>28.562199999999997</v>
      </c>
      <c r="L18" s="184">
        <f>ROUND(L17*0.2,2)</f>
        <v>33.28</v>
      </c>
    </row>
    <row r="19" spans="1:16" ht="35.25" customHeight="1" thickBot="1" x14ac:dyDescent="0.3">
      <c r="A19" s="21">
        <v>7</v>
      </c>
      <c r="B19" s="218" t="s">
        <v>125</v>
      </c>
      <c r="C19" s="199">
        <f>C17+C18</f>
        <v>108.01372799999999</v>
      </c>
      <c r="D19" s="200">
        <v>167.8</v>
      </c>
      <c r="E19" s="200">
        <f>ROUND(E17+E18,2)</f>
        <v>170.11</v>
      </c>
      <c r="F19" s="200">
        <f>ROUNDDOWN(F17+F18,2)</f>
        <v>192.38</v>
      </c>
      <c r="G19" s="200">
        <v>168.97800000000001</v>
      </c>
      <c r="H19" s="200">
        <f>ROUND(H17+H18,2)</f>
        <v>171.37</v>
      </c>
      <c r="I19" s="200">
        <f>I17+I18</f>
        <v>199.67099999999999</v>
      </c>
      <c r="J19" s="200">
        <v>168.97800000000001</v>
      </c>
      <c r="K19" s="200">
        <f>ROUND(K17+K18,2)</f>
        <v>171.37</v>
      </c>
      <c r="L19" s="200">
        <f>L17+L18</f>
        <v>199.67099999999999</v>
      </c>
    </row>
    <row r="20" spans="1:16" ht="35.25" customHeight="1" x14ac:dyDescent="0.25">
      <c r="A20" s="124" t="s">
        <v>130</v>
      </c>
      <c r="B20" s="124"/>
      <c r="C20" s="124"/>
      <c r="D20" s="124"/>
      <c r="E20" s="124"/>
      <c r="F20" s="124"/>
    </row>
    <row r="21" spans="1:16" x14ac:dyDescent="0.25">
      <c r="A21" s="81"/>
      <c r="B21" s="201" t="s">
        <v>127</v>
      </c>
      <c r="C21" s="202"/>
      <c r="D21" s="203"/>
      <c r="E21" s="203"/>
      <c r="F21" s="202" t="s">
        <v>88</v>
      </c>
      <c r="G21" s="203"/>
      <c r="H21" s="203"/>
      <c r="I21" s="201"/>
      <c r="J21" s="203"/>
      <c r="K21" s="203"/>
      <c r="L21" s="201"/>
      <c r="M21" s="219"/>
      <c r="N21" s="81"/>
      <c r="O21" s="81"/>
      <c r="P21" s="81"/>
    </row>
    <row r="22" spans="1:16" ht="15.75" customHeight="1" x14ac:dyDescent="0.25">
      <c r="A22" s="81"/>
      <c r="B22" s="89" t="s">
        <v>89</v>
      </c>
      <c r="C22" s="90" t="s">
        <v>90</v>
      </c>
      <c r="D22" s="83"/>
      <c r="E22" s="83"/>
      <c r="F22" s="83" t="s">
        <v>91</v>
      </c>
      <c r="G22" s="83"/>
      <c r="H22" s="83"/>
      <c r="I22" s="83"/>
      <c r="J22" s="83"/>
      <c r="K22" s="83"/>
      <c r="L22" s="83"/>
      <c r="M22" s="219"/>
      <c r="N22" s="81"/>
      <c r="O22" s="81"/>
      <c r="P22" s="81"/>
    </row>
  </sheetData>
  <mergeCells count="11">
    <mergeCell ref="A20:F20"/>
    <mergeCell ref="D1:F1"/>
    <mergeCell ref="G1:I1"/>
    <mergeCell ref="J1:L1"/>
    <mergeCell ref="A2:L2"/>
    <mergeCell ref="A3:L3"/>
    <mergeCell ref="A4:A6"/>
    <mergeCell ref="B4:B6"/>
    <mergeCell ref="D4:F4"/>
    <mergeCell ref="G4:I4"/>
    <mergeCell ref="J4:L4"/>
  </mergeCells>
  <pageMargins left="0.70866141732283472" right="0.51181102362204722" top="0.35433070866141736" bottom="0.35433070866141736" header="0.31496062992125984" footer="0.11811023622047245"/>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Додаток 1_ТЕ_населення без ВКО</vt:lpstr>
      <vt:lpstr>Додаток 2_ТЕ_БІР без ВКО</vt:lpstr>
      <vt:lpstr>Додаток 3_ТЕ_населення з ВКО</vt:lpstr>
      <vt:lpstr>Додаток 4_ТЕ_БІР з ВКО</vt:lpstr>
      <vt:lpstr>Додаток 5 ГВП_ з ВКО</vt:lpstr>
      <vt:lpstr>Додаток 6 ГВП_ без ВКО</vt:lpstr>
      <vt:lpstr>'Додаток 1_ТЕ_населення без ВКО'!Область_печати</vt:lpstr>
      <vt:lpstr>'Додаток 2_ТЕ_БІР без ВКО'!Область_печати</vt:lpstr>
      <vt:lpstr>'Додаток 3_ТЕ_населення з ВКО'!Область_печати</vt:lpstr>
      <vt:lpstr>'Додаток 4_ТЕ_БІР з ВКО'!Область_печати</vt:lpstr>
      <vt:lpstr>'Додаток 5 ГВП_ з ВКО'!Область_печати</vt:lpstr>
      <vt:lpstr>'Додаток 6 ГВП_ без ВКО'!Область_печати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Сергієнко Ольга</dc:creator>
  <cp:lastModifiedBy>Сергієнко Ольга</cp:lastModifiedBy>
  <dcterms:created xsi:type="dcterms:W3CDTF">2026-10-20T05:54:33Z</dcterms:created>
  <dcterms:modified xsi:type="dcterms:W3CDTF">2026-10-20T05:57:46Z</dcterms:modified>
</cp:coreProperties>
</file>